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<sst xmlns="http://schemas.openxmlformats.org/spreadsheetml/2006/main" count="528" uniqueCount="76">
  <si>
    <t>Виды работ</t>
  </si>
  <si>
    <t>№ п/п МКД</t>
  </si>
  <si>
    <t>Адрес МКД</t>
  </si>
  <si>
    <t xml:space="preserve">Год </t>
  </si>
  <si>
    <t>Тип дома</t>
  </si>
  <si>
    <t>Материал стен</t>
  </si>
  <si>
    <t xml:space="preserve"> Количество этажей</t>
  </si>
  <si>
    <t>Общая площадь МКД, всего, кв.м</t>
  </si>
  <si>
    <t>В том числе площадь помещений МКД, кв.м</t>
  </si>
  <si>
    <t xml:space="preserve">Вид работ/услуг по капитальному ремонту </t>
  </si>
  <si>
    <t>Стоимость ремонтных работ, руб.</t>
  </si>
  <si>
    <t>Стоимость разработки проектной документации, руб.</t>
  </si>
  <si>
    <t>Общая стоимость капитального ремонта, руб. (будет скрыта в Приказе Минстроя РБ)</t>
  </si>
  <si>
    <t>Общая стоимость капитального ремонта, руб.</t>
  </si>
  <si>
    <t>Предельная стоимость услуг и (или) работ по капитальному ремонту общего имущества в МКД (ремонтные работы), руб./кв.м</t>
  </si>
  <si>
    <t>Предельная стоимость услуг и (или) работ по капитальному ремонту общего имущества в МКД (проектные работы), руб./кв.м</t>
  </si>
  <si>
    <t xml:space="preserve">Плановый срок завершения </t>
  </si>
  <si>
    <t>ввода в эксплуатацию</t>
  </si>
  <si>
    <t>завершения последнего капитального ремонта</t>
  </si>
  <si>
    <t>разработки проектной документации</t>
  </si>
  <si>
    <t xml:space="preserve"> ремонтных работ</t>
  </si>
  <si>
    <t>пгт Онохой, ул. Николая Петрова, д. 5</t>
  </si>
  <si>
    <t>нет данных</t>
  </si>
  <si>
    <t>3.1.1.</t>
  </si>
  <si>
    <t>Дерево</t>
  </si>
  <si>
    <t>Ремонт крыши</t>
  </si>
  <si>
    <t>2020г.</t>
  </si>
  <si>
    <t>2021г.</t>
  </si>
  <si>
    <t>Ремонт системы отопления</t>
  </si>
  <si>
    <t>Ремонт системы холодного водоснабжения</t>
  </si>
  <si>
    <t>Ремонт системы водоотведения</t>
  </si>
  <si>
    <t>пгт Онохой, ул. Серова, д. 8</t>
  </si>
  <si>
    <t>Оштукат.</t>
  </si>
  <si>
    <t>Ремонт системы электроснабжения</t>
  </si>
  <si>
    <t>пгт Онохой, ул. Серова, д. 12</t>
  </si>
  <si>
    <t>пгт Онохой, ул. Серова, д. 16</t>
  </si>
  <si>
    <t>пгт Онохой, ул. Серова, д. 18</t>
  </si>
  <si>
    <t>пгт Онохой, ул. Пионерская, д. 2</t>
  </si>
  <si>
    <t>пгт Онохой, ул. Пионерская, д. 4</t>
  </si>
  <si>
    <t>пгт Онохой, ул. Пионерская, д. 7</t>
  </si>
  <si>
    <t>3.2.1</t>
  </si>
  <si>
    <t>Кирпич</t>
  </si>
  <si>
    <t>3.2.2.</t>
  </si>
  <si>
    <t>пгт Онохой, ул. Строительная, д. 14</t>
  </si>
  <si>
    <t>Панель</t>
  </si>
  <si>
    <t>пгт Онохой, ул. Терешковой, д. 2</t>
  </si>
  <si>
    <t>пгт Онохой, ул. Терешковой, д. 3</t>
  </si>
  <si>
    <t>Ремонт фасада</t>
  </si>
  <si>
    <t>пгт Онохой, ул. Терешковой, д. 5</t>
  </si>
  <si>
    <t>пгт Онохой, ул. Терешковой, д. 6</t>
  </si>
  <si>
    <t>пгт Онохой, ул. Терешковой, д. 7</t>
  </si>
  <si>
    <t>пгт Онохой, ул. Терешковой, д. 9</t>
  </si>
  <si>
    <t>3.1.2.</t>
  </si>
  <si>
    <t>пгт Онохой, ул. Терешковой, д. 10</t>
  </si>
  <si>
    <t>пгт Онохой, ул. Терешковой, д. 10а</t>
  </si>
  <si>
    <t>пгт Онохой, ул. Терешковой, д. 14</t>
  </si>
  <si>
    <t>ПРОЕКТ РЕСПУБЛИКАНСКОГО КРАТКОСРОЧНОГО ПЛАНА</t>
  </si>
  <si>
    <t>реализации  Республиканской программы «Капитальный ремонт общего имущества в многоквартирных домах, расположенных на территории Республики Бурятия, на 2014-2043 годы»  на 2020 -2022 г.г.  по МО ГП "поселок Онохой"</t>
  </si>
  <si>
    <t>(реализация в 2020 - 2022 г.г.)</t>
  </si>
  <si>
    <t>пгт Онохой, ул. Юбилейная, д. 4</t>
  </si>
  <si>
    <t>2022г.</t>
  </si>
  <si>
    <t>пгт Онохой, ул. Юбилейная, д. 6</t>
  </si>
  <si>
    <t>пгт Онохой, ул. Юбилейная, д. 8</t>
  </si>
  <si>
    <t>пгт Онохой, ул. Юбилейная, д. 13</t>
  </si>
  <si>
    <t>пгт Онохой, ул. Николая Петрова, д. 7</t>
  </si>
  <si>
    <t>2023г.</t>
  </si>
  <si>
    <t>пгт Онохой, ул. Первомайская, д. 13</t>
  </si>
  <si>
    <t>пгт Онохой, ул. Первомайская, д. 14</t>
  </si>
  <si>
    <t>пгт Онохой, ул. Серова, д. 10</t>
  </si>
  <si>
    <t>пгт Онохой, ул. Серова, д. 14</t>
  </si>
  <si>
    <t>пгт Онохой, ул. Терешковой, д. 4</t>
  </si>
  <si>
    <t>пгт Онохой, ул. Терешковой, д. 8</t>
  </si>
  <si>
    <t>МО ГП "поселок Онохой"</t>
  </si>
  <si>
    <t xml:space="preserve">ПРИЛОЖЕНИЕ </t>
  </si>
  <si>
    <t>к постановлению МО ГП "поселок Онохой"</t>
  </si>
  <si>
    <t>от "___ " __________________ № 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</si>
</sst>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49" fontId="40" fillId="0" borderId="10" xfId="33" applyNumberFormat="1" applyFont="1" applyBorder="1" applyAlignment="1">
      <alignment horizontal="left" vertical="center" wrapText="1" shrinkToFit="1"/>
      <protection/>
    </xf>
    <xf numFmtId="4" fontId="40" fillId="0" borderId="11" xfId="33" applyNumberFormat="1" applyFont="1" applyBorder="1" applyAlignment="1">
      <alignment horizontal="center" vertical="center"/>
      <protection/>
    </xf>
    <xf numFmtId="164" fontId="0" fillId="0" borderId="0" xfId="61" applyFont="1" applyAlignment="1">
      <alignment/>
    </xf>
    <xf numFmtId="164" fontId="40" fillId="0" borderId="10" xfId="61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164" fontId="40" fillId="0" borderId="10" xfId="6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/>
    </xf>
    <xf numFmtId="164" fontId="40" fillId="0" borderId="11" xfId="61" applyFont="1" applyBorder="1" applyAlignment="1">
      <alignment horizontal="center" vertical="center" wrapText="1"/>
    </xf>
    <xf numFmtId="164" fontId="40" fillId="0" borderId="12" xfId="61" applyFont="1" applyBorder="1" applyAlignment="1">
      <alignment horizontal="center" vertical="center" wrapText="1"/>
    </xf>
    <xf numFmtId="164" fontId="40" fillId="0" borderId="13" xfId="6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1" xfId="61" applyFont="1" applyBorder="1" applyAlignment="1">
      <alignment horizontal="center" vertical="center" textRotation="90" wrapText="1"/>
    </xf>
    <xf numFmtId="164" fontId="40" fillId="0" borderId="13" xfId="61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4" fontId="40" fillId="0" borderId="11" xfId="0" applyNumberFormat="1" applyFont="1" applyBorder="1" applyAlignment="1">
      <alignment horizontal="center" vertical="center" textRotation="90" wrapText="1"/>
    </xf>
    <xf numFmtId="4" fontId="40" fillId="0" borderId="13" xfId="0" applyNumberFormat="1" applyFont="1" applyBorder="1" applyAlignment="1">
      <alignment horizontal="center" vertical="center" textRotation="90" wrapText="1"/>
    </xf>
    <xf numFmtId="1" fontId="4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view="pageBreakPreview" zoomScale="50" zoomScaleNormal="50" zoomScaleSheetLayoutView="50" zoomScalePageLayoutView="0" workbookViewId="0" topLeftCell="A1">
      <selection activeCell="C10" sqref="C10:C11"/>
    </sheetView>
  </sheetViews>
  <sheetFormatPr defaultColWidth="9.140625" defaultRowHeight="15"/>
  <cols>
    <col min="1" max="2" width="12.421875" style="0" customWidth="1"/>
    <col min="3" max="3" width="35.140625" style="0" customWidth="1"/>
    <col min="4" max="8" width="12.421875" style="0" customWidth="1"/>
    <col min="9" max="9" width="14.57421875" style="0" customWidth="1"/>
    <col min="10" max="10" width="12.421875" style="0" customWidth="1"/>
    <col min="11" max="11" width="35.00390625" style="0" customWidth="1"/>
    <col min="12" max="16" width="18.421875" style="14" customWidth="1"/>
    <col min="17" max="18" width="18.28125" style="14" customWidth="1"/>
  </cols>
  <sheetData>
    <row r="1" spans="12:20" s="16" customFormat="1" ht="18.75">
      <c r="L1" s="14"/>
      <c r="M1" s="14"/>
      <c r="N1" s="14"/>
      <c r="O1" s="14"/>
      <c r="P1" s="14"/>
      <c r="Q1" s="34" t="s">
        <v>73</v>
      </c>
      <c r="R1" s="34"/>
      <c r="S1" s="34"/>
      <c r="T1" s="34"/>
    </row>
    <row r="2" spans="12:20" s="16" customFormat="1" ht="18.75">
      <c r="L2" s="14"/>
      <c r="M2" s="14"/>
      <c r="N2" s="14"/>
      <c r="O2" s="14"/>
      <c r="P2" s="14"/>
      <c r="Q2" s="34" t="s">
        <v>74</v>
      </c>
      <c r="R2" s="34"/>
      <c r="S2" s="34"/>
      <c r="T2" s="34"/>
    </row>
    <row r="3" spans="12:20" s="16" customFormat="1" ht="18.75">
      <c r="L3" s="14"/>
      <c r="M3" s="14"/>
      <c r="N3" s="14"/>
      <c r="O3" s="14"/>
      <c r="P3" s="14"/>
      <c r="Q3" s="34" t="s">
        <v>75</v>
      </c>
      <c r="R3" s="34"/>
      <c r="S3" s="34"/>
      <c r="T3" s="34"/>
    </row>
    <row r="4" spans="12:18" s="16" customFormat="1" ht="15">
      <c r="L4" s="14"/>
      <c r="M4" s="14"/>
      <c r="N4" s="14"/>
      <c r="O4" s="14"/>
      <c r="P4" s="14"/>
      <c r="Q4" s="14"/>
      <c r="R4" s="14"/>
    </row>
    <row r="5" spans="1:20" ht="18.75" customHeight="1">
      <c r="A5" s="33" t="s">
        <v>56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8.75">
      <c r="A6" s="33" t="s">
        <v>57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8.75">
      <c r="A7" s="33" t="s">
        <v>58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17" ht="18.75">
      <c r="A8" s="21"/>
      <c r="B8" s="18"/>
      <c r="C8" s="18"/>
      <c r="D8" s="17"/>
      <c r="E8" s="18"/>
      <c r="F8" s="18"/>
      <c r="G8" s="20"/>
      <c r="H8" s="20"/>
      <c r="I8" s="24"/>
      <c r="J8" s="20"/>
      <c r="K8" s="20"/>
      <c r="L8" s="20"/>
      <c r="M8" s="19"/>
      <c r="N8" s="19"/>
      <c r="O8" s="19"/>
      <c r="P8" s="23"/>
      <c r="Q8" s="22"/>
    </row>
    <row r="10" spans="1:20" ht="56.25" customHeight="1">
      <c r="A10" s="56" t="s">
        <v>0</v>
      </c>
      <c r="B10" s="47" t="s">
        <v>1</v>
      </c>
      <c r="C10" s="35" t="s">
        <v>2</v>
      </c>
      <c r="D10" s="50" t="s">
        <v>3</v>
      </c>
      <c r="E10" s="51"/>
      <c r="F10" s="35" t="s">
        <v>4</v>
      </c>
      <c r="G10" s="52" t="s">
        <v>5</v>
      </c>
      <c r="H10" s="52" t="s">
        <v>6</v>
      </c>
      <c r="I10" s="54" t="s">
        <v>7</v>
      </c>
      <c r="J10" s="54" t="s">
        <v>8</v>
      </c>
      <c r="K10" s="35" t="s">
        <v>9</v>
      </c>
      <c r="L10" s="41" t="s">
        <v>10</v>
      </c>
      <c r="M10" s="41" t="s">
        <v>10</v>
      </c>
      <c r="N10" s="41" t="s">
        <v>11</v>
      </c>
      <c r="O10" s="41" t="s">
        <v>12</v>
      </c>
      <c r="P10" s="41" t="s">
        <v>13</v>
      </c>
      <c r="Q10" s="48" t="s">
        <v>14</v>
      </c>
      <c r="R10" s="48" t="s">
        <v>15</v>
      </c>
      <c r="S10" s="50" t="s">
        <v>16</v>
      </c>
      <c r="T10" s="51"/>
    </row>
    <row r="11" spans="1:20" ht="241.5">
      <c r="A11" s="56"/>
      <c r="B11" s="47"/>
      <c r="C11" s="37"/>
      <c r="D11" s="1" t="s">
        <v>17</v>
      </c>
      <c r="E11" s="1" t="s">
        <v>18</v>
      </c>
      <c r="F11" s="37"/>
      <c r="G11" s="53"/>
      <c r="H11" s="53"/>
      <c r="I11" s="55"/>
      <c r="J11" s="55"/>
      <c r="K11" s="37"/>
      <c r="L11" s="43"/>
      <c r="M11" s="43"/>
      <c r="N11" s="43"/>
      <c r="O11" s="43"/>
      <c r="P11" s="43"/>
      <c r="Q11" s="49"/>
      <c r="R11" s="49"/>
      <c r="S11" s="1" t="s">
        <v>19</v>
      </c>
      <c r="T11" s="1" t="s">
        <v>20</v>
      </c>
    </row>
    <row r="12" spans="1:20" s="16" customFormat="1" ht="37.5">
      <c r="A12" s="25">
        <v>51</v>
      </c>
      <c r="B12" s="25">
        <v>18</v>
      </c>
      <c r="C12" s="26" t="s">
        <v>72</v>
      </c>
      <c r="D12" s="10"/>
      <c r="E12" s="10"/>
      <c r="F12" s="10"/>
      <c r="G12" s="10"/>
      <c r="H12" s="10"/>
      <c r="I12" s="27">
        <f>SUM(I13:I63)</f>
        <v>23276.890000000007</v>
      </c>
      <c r="J12" s="27"/>
      <c r="K12" s="28"/>
      <c r="L12" s="27">
        <f>SUM(L13:L63)</f>
        <v>29831957.52880001</v>
      </c>
      <c r="M12" s="27">
        <f>SUM(M13:M63)</f>
        <v>29831957.528800007</v>
      </c>
      <c r="N12" s="27">
        <f>SUM(N13:N63)</f>
        <v>2184128.2717999998</v>
      </c>
      <c r="O12" s="27">
        <f>SUM(O13:O63)</f>
        <v>32016085.8006</v>
      </c>
      <c r="P12" s="27">
        <f>SUM(P13:P63)</f>
        <v>32016085.800599996</v>
      </c>
      <c r="Q12" s="29"/>
      <c r="R12" s="11"/>
      <c r="S12" s="9"/>
      <c r="T12" s="9"/>
    </row>
    <row r="13" spans="1:20" ht="37.5">
      <c r="A13" s="3">
        <v>1</v>
      </c>
      <c r="B13" s="47">
        <v>1</v>
      </c>
      <c r="C13" s="44" t="s">
        <v>21</v>
      </c>
      <c r="D13" s="4">
        <v>1956</v>
      </c>
      <c r="E13" s="4" t="s">
        <v>22</v>
      </c>
      <c r="F13" s="4" t="s">
        <v>23</v>
      </c>
      <c r="G13" s="4" t="s">
        <v>24</v>
      </c>
      <c r="H13" s="4">
        <v>2</v>
      </c>
      <c r="I13" s="4">
        <v>803.42</v>
      </c>
      <c r="J13" s="4">
        <v>489.8</v>
      </c>
      <c r="K13" s="4" t="s">
        <v>25</v>
      </c>
      <c r="L13" s="15">
        <v>1242987.1504</v>
      </c>
      <c r="M13" s="41">
        <v>1774626.2327999999</v>
      </c>
      <c r="N13" s="15">
        <v>80904.394</v>
      </c>
      <c r="O13" s="15">
        <v>1323891.5444</v>
      </c>
      <c r="P13" s="41">
        <v>1912236.0104</v>
      </c>
      <c r="Q13" s="15">
        <v>1547.12</v>
      </c>
      <c r="R13" s="15">
        <v>100.7</v>
      </c>
      <c r="S13" s="4" t="s">
        <v>26</v>
      </c>
      <c r="T13" s="4" t="s">
        <v>27</v>
      </c>
    </row>
    <row r="14" spans="1:20" ht="18.75">
      <c r="A14" s="3">
        <v>2</v>
      </c>
      <c r="B14" s="47"/>
      <c r="C14" s="44"/>
      <c r="D14" s="4"/>
      <c r="E14" s="4"/>
      <c r="F14" s="4" t="s">
        <v>23</v>
      </c>
      <c r="G14" s="4" t="s">
        <v>24</v>
      </c>
      <c r="H14" s="4"/>
      <c r="I14" s="4"/>
      <c r="J14" s="4"/>
      <c r="K14" s="4" t="s">
        <v>28</v>
      </c>
      <c r="L14" s="15">
        <v>361539</v>
      </c>
      <c r="M14" s="42"/>
      <c r="N14" s="15">
        <v>23042.0856</v>
      </c>
      <c r="O14" s="15">
        <v>384581.0856</v>
      </c>
      <c r="P14" s="42"/>
      <c r="Q14" s="15">
        <v>450</v>
      </c>
      <c r="R14" s="15">
        <v>28.68</v>
      </c>
      <c r="S14" s="4" t="s">
        <v>26</v>
      </c>
      <c r="T14" s="4" t="s">
        <v>27</v>
      </c>
    </row>
    <row r="15" spans="1:20" ht="37.5">
      <c r="A15" s="3">
        <v>3</v>
      </c>
      <c r="B15" s="47"/>
      <c r="C15" s="44"/>
      <c r="D15" s="4"/>
      <c r="E15" s="4"/>
      <c r="F15" s="4" t="s">
        <v>23</v>
      </c>
      <c r="G15" s="4" t="s">
        <v>24</v>
      </c>
      <c r="H15" s="4"/>
      <c r="I15" s="4"/>
      <c r="J15" s="4"/>
      <c r="K15" s="4" t="s">
        <v>29</v>
      </c>
      <c r="L15" s="15">
        <v>92393.29999999999</v>
      </c>
      <c r="M15" s="42"/>
      <c r="N15" s="15">
        <v>20776.441199999997</v>
      </c>
      <c r="O15" s="15">
        <v>113169.74119999999</v>
      </c>
      <c r="P15" s="42"/>
      <c r="Q15" s="15">
        <v>115</v>
      </c>
      <c r="R15" s="15">
        <v>25.86</v>
      </c>
      <c r="S15" s="4" t="s">
        <v>26</v>
      </c>
      <c r="T15" s="4" t="s">
        <v>27</v>
      </c>
    </row>
    <row r="16" spans="1:20" ht="37.5">
      <c r="A16" s="3">
        <v>4</v>
      </c>
      <c r="B16" s="47"/>
      <c r="C16" s="44"/>
      <c r="D16" s="4"/>
      <c r="E16" s="4"/>
      <c r="F16" s="4" t="s">
        <v>23</v>
      </c>
      <c r="G16" s="4" t="s">
        <v>24</v>
      </c>
      <c r="H16" s="4"/>
      <c r="I16" s="4"/>
      <c r="J16" s="4"/>
      <c r="K16" s="4" t="s">
        <v>30</v>
      </c>
      <c r="L16" s="15">
        <v>77706.7824</v>
      </c>
      <c r="M16" s="43"/>
      <c r="N16" s="15">
        <v>12886.8568</v>
      </c>
      <c r="O16" s="15">
        <v>90593.63919999999</v>
      </c>
      <c r="P16" s="43"/>
      <c r="Q16" s="15">
        <v>96.72</v>
      </c>
      <c r="R16" s="15">
        <v>16.04</v>
      </c>
      <c r="S16" s="4" t="s">
        <v>26</v>
      </c>
      <c r="T16" s="4" t="s">
        <v>27</v>
      </c>
    </row>
    <row r="17" spans="1:20" ht="37.5">
      <c r="A17" s="3">
        <f>A16+1</f>
        <v>5</v>
      </c>
      <c r="B17" s="47">
        <v>2</v>
      </c>
      <c r="C17" s="44" t="s">
        <v>31</v>
      </c>
      <c r="D17" s="4">
        <v>1956</v>
      </c>
      <c r="E17" s="4" t="s">
        <v>22</v>
      </c>
      <c r="F17" s="4" t="s">
        <v>23</v>
      </c>
      <c r="G17" s="4" t="s">
        <v>32</v>
      </c>
      <c r="H17" s="4">
        <v>2</v>
      </c>
      <c r="I17" s="4">
        <v>814.05</v>
      </c>
      <c r="J17" s="4">
        <v>505.2</v>
      </c>
      <c r="K17" s="4" t="s">
        <v>28</v>
      </c>
      <c r="L17" s="15">
        <v>366322.5</v>
      </c>
      <c r="M17" s="41">
        <v>2075420.4749999999</v>
      </c>
      <c r="N17" s="15">
        <v>23346.953999999998</v>
      </c>
      <c r="O17" s="15">
        <v>389669.454</v>
      </c>
      <c r="P17" s="41">
        <v>2243440.3949999996</v>
      </c>
      <c r="Q17" s="15">
        <v>450</v>
      </c>
      <c r="R17" s="15">
        <v>28.68</v>
      </c>
      <c r="S17" s="4" t="s">
        <v>26</v>
      </c>
      <c r="T17" s="4" t="s">
        <v>27</v>
      </c>
    </row>
    <row r="18" spans="1:20" ht="37.5">
      <c r="A18" s="3">
        <f aca="true" t="shared" si="0" ref="A18:A63">A17+1</f>
        <v>6</v>
      </c>
      <c r="B18" s="47"/>
      <c r="C18" s="44"/>
      <c r="D18" s="4"/>
      <c r="E18" s="4"/>
      <c r="F18" s="4" t="s">
        <v>23</v>
      </c>
      <c r="G18" s="4" t="s">
        <v>32</v>
      </c>
      <c r="H18" s="4"/>
      <c r="I18" s="4"/>
      <c r="J18" s="4"/>
      <c r="K18" s="4" t="s">
        <v>29</v>
      </c>
      <c r="L18" s="15">
        <v>93615.75</v>
      </c>
      <c r="M18" s="42"/>
      <c r="N18" s="15">
        <v>21051.333</v>
      </c>
      <c r="O18" s="15">
        <v>114667.083</v>
      </c>
      <c r="P18" s="42"/>
      <c r="Q18" s="15">
        <v>115</v>
      </c>
      <c r="R18" s="15">
        <v>25.86</v>
      </c>
      <c r="S18" s="4" t="s">
        <v>26</v>
      </c>
      <c r="T18" s="4" t="s">
        <v>27</v>
      </c>
    </row>
    <row r="19" spans="1:20" ht="37.5">
      <c r="A19" s="3">
        <f t="shared" si="0"/>
        <v>7</v>
      </c>
      <c r="B19" s="47"/>
      <c r="C19" s="44"/>
      <c r="D19" s="4"/>
      <c r="E19" s="4"/>
      <c r="F19" s="4" t="s">
        <v>23</v>
      </c>
      <c r="G19" s="4" t="s">
        <v>32</v>
      </c>
      <c r="H19" s="4"/>
      <c r="I19" s="4"/>
      <c r="J19" s="4"/>
      <c r="K19" s="4" t="s">
        <v>30</v>
      </c>
      <c r="L19" s="15">
        <v>78734.916</v>
      </c>
      <c r="M19" s="42"/>
      <c r="N19" s="15">
        <v>13057.362</v>
      </c>
      <c r="O19" s="15">
        <v>91792.27799999999</v>
      </c>
      <c r="P19" s="42"/>
      <c r="Q19" s="15">
        <v>96.72</v>
      </c>
      <c r="R19" s="15">
        <v>16.04</v>
      </c>
      <c r="S19" s="4" t="s">
        <v>26</v>
      </c>
      <c r="T19" s="4" t="s">
        <v>27</v>
      </c>
    </row>
    <row r="20" spans="1:20" ht="37.5">
      <c r="A20" s="3">
        <f t="shared" si="0"/>
        <v>8</v>
      </c>
      <c r="B20" s="47"/>
      <c r="C20" s="44"/>
      <c r="D20" s="4"/>
      <c r="E20" s="4"/>
      <c r="F20" s="4" t="s">
        <v>23</v>
      </c>
      <c r="G20" s="4" t="s">
        <v>32</v>
      </c>
      <c r="H20" s="4"/>
      <c r="I20" s="4"/>
      <c r="J20" s="4"/>
      <c r="K20" s="4" t="s">
        <v>33</v>
      </c>
      <c r="L20" s="15">
        <v>277314.273</v>
      </c>
      <c r="M20" s="42"/>
      <c r="N20" s="15">
        <v>28589.435999999998</v>
      </c>
      <c r="O20" s="15">
        <v>305903.709</v>
      </c>
      <c r="P20" s="42"/>
      <c r="Q20" s="15">
        <v>340.66</v>
      </c>
      <c r="R20" s="15">
        <v>35.12</v>
      </c>
      <c r="S20" s="4" t="s">
        <v>26</v>
      </c>
      <c r="T20" s="4" t="s">
        <v>27</v>
      </c>
    </row>
    <row r="21" spans="1:20" ht="18.75">
      <c r="A21" s="3">
        <f t="shared" si="0"/>
        <v>9</v>
      </c>
      <c r="B21" s="47"/>
      <c r="C21" s="44"/>
      <c r="D21" s="4"/>
      <c r="E21" s="4"/>
      <c r="F21" s="4" t="s">
        <v>23</v>
      </c>
      <c r="G21" s="4" t="s">
        <v>32</v>
      </c>
      <c r="H21" s="4"/>
      <c r="I21" s="4"/>
      <c r="J21" s="4"/>
      <c r="K21" s="4" t="s">
        <v>25</v>
      </c>
      <c r="L21" s="15">
        <v>1259433.0359999998</v>
      </c>
      <c r="M21" s="43"/>
      <c r="N21" s="15">
        <v>81974.83499999999</v>
      </c>
      <c r="O21" s="15">
        <v>1341407.8709999998</v>
      </c>
      <c r="P21" s="43"/>
      <c r="Q21" s="15">
        <v>1547.12</v>
      </c>
      <c r="R21" s="15">
        <v>100.7</v>
      </c>
      <c r="S21" s="4" t="s">
        <v>26</v>
      </c>
      <c r="T21" s="4" t="s">
        <v>27</v>
      </c>
    </row>
    <row r="22" spans="1:20" ht="37.5">
      <c r="A22" s="3">
        <f t="shared" si="0"/>
        <v>10</v>
      </c>
      <c r="B22" s="47">
        <v>3</v>
      </c>
      <c r="C22" s="44" t="s">
        <v>34</v>
      </c>
      <c r="D22" s="4">
        <v>1957</v>
      </c>
      <c r="E22" s="4" t="s">
        <v>22</v>
      </c>
      <c r="F22" s="4" t="s">
        <v>23</v>
      </c>
      <c r="G22" s="4" t="s">
        <v>24</v>
      </c>
      <c r="H22" s="4">
        <v>2</v>
      </c>
      <c r="I22" s="4">
        <v>805.8</v>
      </c>
      <c r="J22" s="4">
        <v>493.1</v>
      </c>
      <c r="K22" s="4" t="s">
        <v>25</v>
      </c>
      <c r="L22" s="15">
        <v>1246669.2959999999</v>
      </c>
      <c r="M22" s="41">
        <v>1779883.2719999999</v>
      </c>
      <c r="N22" s="15">
        <v>81144.06</v>
      </c>
      <c r="O22" s="15">
        <v>1327813.356</v>
      </c>
      <c r="P22" s="41">
        <v>1917900.6959999998</v>
      </c>
      <c r="Q22" s="15">
        <v>1547.12</v>
      </c>
      <c r="R22" s="15">
        <v>100.7</v>
      </c>
      <c r="S22" s="4" t="s">
        <v>26</v>
      </c>
      <c r="T22" s="4" t="s">
        <v>27</v>
      </c>
    </row>
    <row r="23" spans="1:20" ht="18.75">
      <c r="A23" s="3">
        <f t="shared" si="0"/>
        <v>11</v>
      </c>
      <c r="B23" s="47"/>
      <c r="C23" s="44"/>
      <c r="D23" s="4"/>
      <c r="E23" s="4"/>
      <c r="F23" s="4" t="s">
        <v>23</v>
      </c>
      <c r="G23" s="4" t="s">
        <v>24</v>
      </c>
      <c r="H23" s="4"/>
      <c r="I23" s="4"/>
      <c r="J23" s="4"/>
      <c r="K23" s="4" t="s">
        <v>28</v>
      </c>
      <c r="L23" s="15">
        <v>362610</v>
      </c>
      <c r="M23" s="42"/>
      <c r="N23" s="15">
        <v>23110.343999999997</v>
      </c>
      <c r="O23" s="15">
        <v>385720.344</v>
      </c>
      <c r="P23" s="42"/>
      <c r="Q23" s="15">
        <v>450</v>
      </c>
      <c r="R23" s="15">
        <v>28.68</v>
      </c>
      <c r="S23" s="4" t="s">
        <v>26</v>
      </c>
      <c r="T23" s="4" t="s">
        <v>27</v>
      </c>
    </row>
    <row r="24" spans="1:20" ht="37.5">
      <c r="A24" s="3">
        <f t="shared" si="0"/>
        <v>12</v>
      </c>
      <c r="B24" s="47"/>
      <c r="C24" s="44"/>
      <c r="D24" s="4"/>
      <c r="E24" s="4"/>
      <c r="F24" s="4" t="s">
        <v>23</v>
      </c>
      <c r="G24" s="4" t="s">
        <v>24</v>
      </c>
      <c r="H24" s="4"/>
      <c r="I24" s="4"/>
      <c r="J24" s="4"/>
      <c r="K24" s="4" t="s">
        <v>29</v>
      </c>
      <c r="L24" s="15">
        <v>92667</v>
      </c>
      <c r="M24" s="42"/>
      <c r="N24" s="15">
        <v>20837.987999999998</v>
      </c>
      <c r="O24" s="15">
        <v>113504.988</v>
      </c>
      <c r="P24" s="42"/>
      <c r="Q24" s="15">
        <v>115</v>
      </c>
      <c r="R24" s="15">
        <v>25.86</v>
      </c>
      <c r="S24" s="4" t="s">
        <v>26</v>
      </c>
      <c r="T24" s="4" t="s">
        <v>27</v>
      </c>
    </row>
    <row r="25" spans="1:20" ht="37.5">
      <c r="A25" s="3">
        <f t="shared" si="0"/>
        <v>13</v>
      </c>
      <c r="B25" s="47"/>
      <c r="C25" s="44"/>
      <c r="D25" s="4"/>
      <c r="E25" s="4"/>
      <c r="F25" s="4" t="s">
        <v>23</v>
      </c>
      <c r="G25" s="4" t="s">
        <v>24</v>
      </c>
      <c r="H25" s="4"/>
      <c r="I25" s="4"/>
      <c r="J25" s="4"/>
      <c r="K25" s="4" t="s">
        <v>30</v>
      </c>
      <c r="L25" s="15">
        <v>77936.976</v>
      </c>
      <c r="M25" s="43"/>
      <c r="N25" s="15">
        <v>12925.032</v>
      </c>
      <c r="O25" s="15">
        <v>90862.008</v>
      </c>
      <c r="P25" s="43"/>
      <c r="Q25" s="15">
        <v>96.72</v>
      </c>
      <c r="R25" s="15">
        <v>16.04</v>
      </c>
      <c r="S25" s="4" t="s">
        <v>26</v>
      </c>
      <c r="T25" s="4" t="s">
        <v>27</v>
      </c>
    </row>
    <row r="26" spans="1:20" ht="37.5">
      <c r="A26" s="3">
        <f t="shared" si="0"/>
        <v>14</v>
      </c>
      <c r="B26" s="47">
        <v>4</v>
      </c>
      <c r="C26" s="44" t="s">
        <v>35</v>
      </c>
      <c r="D26" s="4">
        <v>1957</v>
      </c>
      <c r="E26" s="4" t="s">
        <v>22</v>
      </c>
      <c r="F26" s="4" t="s">
        <v>23</v>
      </c>
      <c r="G26" s="4" t="s">
        <v>24</v>
      </c>
      <c r="H26" s="4">
        <v>2</v>
      </c>
      <c r="I26" s="4">
        <v>899.34</v>
      </c>
      <c r="J26" s="4">
        <v>552.73</v>
      </c>
      <c r="K26" s="4" t="s">
        <v>28</v>
      </c>
      <c r="L26" s="15">
        <v>404703</v>
      </c>
      <c r="M26" s="41">
        <v>2292867.33</v>
      </c>
      <c r="N26" s="15">
        <v>25793.071200000002</v>
      </c>
      <c r="O26" s="15">
        <v>430496.0712</v>
      </c>
      <c r="P26" s="41">
        <v>2478491.1059999997</v>
      </c>
      <c r="Q26" s="15">
        <v>450</v>
      </c>
      <c r="R26" s="15">
        <v>28.68</v>
      </c>
      <c r="S26" s="4" t="s">
        <v>26</v>
      </c>
      <c r="T26" s="4" t="s">
        <v>27</v>
      </c>
    </row>
    <row r="27" spans="1:20" ht="37.5">
      <c r="A27" s="3">
        <f t="shared" si="0"/>
        <v>15</v>
      </c>
      <c r="B27" s="47"/>
      <c r="C27" s="44"/>
      <c r="D27" s="4"/>
      <c r="E27" s="4"/>
      <c r="F27" s="4" t="s">
        <v>23</v>
      </c>
      <c r="G27" s="4" t="s">
        <v>24</v>
      </c>
      <c r="H27" s="4"/>
      <c r="I27" s="4"/>
      <c r="J27" s="4"/>
      <c r="K27" s="4" t="s">
        <v>29</v>
      </c>
      <c r="L27" s="15">
        <v>103424.1</v>
      </c>
      <c r="M27" s="42"/>
      <c r="N27" s="15">
        <v>23256.9324</v>
      </c>
      <c r="O27" s="15">
        <v>126681.03240000001</v>
      </c>
      <c r="P27" s="42"/>
      <c r="Q27" s="15">
        <v>115</v>
      </c>
      <c r="R27" s="15">
        <v>25.86</v>
      </c>
      <c r="S27" s="4" t="s">
        <v>26</v>
      </c>
      <c r="T27" s="4" t="s">
        <v>27</v>
      </c>
    </row>
    <row r="28" spans="1:20" ht="37.5">
      <c r="A28" s="3">
        <f t="shared" si="0"/>
        <v>16</v>
      </c>
      <c r="B28" s="47"/>
      <c r="C28" s="44"/>
      <c r="D28" s="4"/>
      <c r="E28" s="4"/>
      <c r="F28" s="4" t="s">
        <v>23</v>
      </c>
      <c r="G28" s="4" t="s">
        <v>24</v>
      </c>
      <c r="H28" s="4"/>
      <c r="I28" s="4"/>
      <c r="J28" s="4"/>
      <c r="K28" s="4" t="s">
        <v>30</v>
      </c>
      <c r="L28" s="15">
        <v>86984.1648</v>
      </c>
      <c r="M28" s="42"/>
      <c r="N28" s="15">
        <v>14425.4136</v>
      </c>
      <c r="O28" s="15">
        <v>101409.5784</v>
      </c>
      <c r="P28" s="42"/>
      <c r="Q28" s="15">
        <v>96.72</v>
      </c>
      <c r="R28" s="15">
        <v>16.04</v>
      </c>
      <c r="S28" s="4" t="s">
        <v>26</v>
      </c>
      <c r="T28" s="4" t="s">
        <v>27</v>
      </c>
    </row>
    <row r="29" spans="1:20" ht="37.5">
      <c r="A29" s="3">
        <f t="shared" si="0"/>
        <v>17</v>
      </c>
      <c r="B29" s="47"/>
      <c r="C29" s="44"/>
      <c r="D29" s="4"/>
      <c r="E29" s="4"/>
      <c r="F29" s="4" t="s">
        <v>23</v>
      </c>
      <c r="G29" s="4" t="s">
        <v>24</v>
      </c>
      <c r="H29" s="4"/>
      <c r="I29" s="4"/>
      <c r="J29" s="4"/>
      <c r="K29" s="4" t="s">
        <v>33</v>
      </c>
      <c r="L29" s="15">
        <v>306369.1644</v>
      </c>
      <c r="M29" s="42"/>
      <c r="N29" s="15">
        <v>31584.820799999998</v>
      </c>
      <c r="O29" s="15">
        <v>337953.9852</v>
      </c>
      <c r="P29" s="42"/>
      <c r="Q29" s="15">
        <v>340.66</v>
      </c>
      <c r="R29" s="15">
        <v>35.12</v>
      </c>
      <c r="S29" s="4" t="s">
        <v>26</v>
      </c>
      <c r="T29" s="4" t="s">
        <v>27</v>
      </c>
    </row>
    <row r="30" spans="1:20" ht="18.75">
      <c r="A30" s="3">
        <f t="shared" si="0"/>
        <v>18</v>
      </c>
      <c r="B30" s="47"/>
      <c r="C30" s="44"/>
      <c r="D30" s="4"/>
      <c r="E30" s="4"/>
      <c r="F30" s="4" t="s">
        <v>23</v>
      </c>
      <c r="G30" s="4" t="s">
        <v>24</v>
      </c>
      <c r="H30" s="4"/>
      <c r="I30" s="4"/>
      <c r="J30" s="4"/>
      <c r="K30" s="4" t="s">
        <v>25</v>
      </c>
      <c r="L30" s="15">
        <v>1391386.9008</v>
      </c>
      <c r="M30" s="43"/>
      <c r="N30" s="15">
        <v>90563.538</v>
      </c>
      <c r="O30" s="15">
        <v>1481950.4388</v>
      </c>
      <c r="P30" s="43"/>
      <c r="Q30" s="15">
        <v>1547.12</v>
      </c>
      <c r="R30" s="15">
        <v>100.7</v>
      </c>
      <c r="S30" s="4" t="s">
        <v>26</v>
      </c>
      <c r="T30" s="4" t="s">
        <v>27</v>
      </c>
    </row>
    <row r="31" spans="1:20" ht="37.5">
      <c r="A31" s="3">
        <f t="shared" si="0"/>
        <v>19</v>
      </c>
      <c r="B31" s="3">
        <v>5</v>
      </c>
      <c r="C31" s="4" t="s">
        <v>36</v>
      </c>
      <c r="D31" s="4">
        <v>1956</v>
      </c>
      <c r="E31" s="4" t="s">
        <v>22</v>
      </c>
      <c r="F31" s="4" t="s">
        <v>23</v>
      </c>
      <c r="G31" s="4" t="s">
        <v>24</v>
      </c>
      <c r="H31" s="4">
        <v>2</v>
      </c>
      <c r="I31" s="4">
        <v>641.7</v>
      </c>
      <c r="J31" s="4">
        <v>394.3</v>
      </c>
      <c r="K31" s="4" t="s">
        <v>33</v>
      </c>
      <c r="L31" s="15">
        <v>218601.52200000003</v>
      </c>
      <c r="M31" s="15">
        <f>L31</f>
        <v>218601.52200000003</v>
      </c>
      <c r="N31" s="15">
        <v>22536.504</v>
      </c>
      <c r="O31" s="15">
        <v>241138.026</v>
      </c>
      <c r="P31" s="15">
        <f>O31</f>
        <v>241138.026</v>
      </c>
      <c r="Q31" s="15">
        <v>340.66</v>
      </c>
      <c r="R31" s="15">
        <v>35.12</v>
      </c>
      <c r="S31" s="4" t="s">
        <v>26</v>
      </c>
      <c r="T31" s="4" t="s">
        <v>27</v>
      </c>
    </row>
    <row r="32" spans="1:20" ht="37.5">
      <c r="A32" s="3">
        <f t="shared" si="0"/>
        <v>20</v>
      </c>
      <c r="B32" s="47">
        <v>6</v>
      </c>
      <c r="C32" s="45" t="s">
        <v>37</v>
      </c>
      <c r="D32" s="4">
        <v>1954</v>
      </c>
      <c r="E32" s="4" t="s">
        <v>22</v>
      </c>
      <c r="F32" s="4" t="s">
        <v>23</v>
      </c>
      <c r="G32" s="4" t="s">
        <v>24</v>
      </c>
      <c r="H32" s="4">
        <v>2</v>
      </c>
      <c r="I32" s="4">
        <v>604.05</v>
      </c>
      <c r="J32" s="4">
        <v>376.5</v>
      </c>
      <c r="K32" s="4" t="s">
        <v>33</v>
      </c>
      <c r="L32" s="15">
        <v>205775.673</v>
      </c>
      <c r="M32" s="41">
        <f>L32+L33</f>
        <v>1140313.5089999998</v>
      </c>
      <c r="N32" s="15">
        <v>21214.235999999997</v>
      </c>
      <c r="O32" s="15">
        <v>226989.909</v>
      </c>
      <c r="P32" s="41">
        <f>O32+O33</f>
        <v>1222355.5799999998</v>
      </c>
      <c r="Q32" s="15">
        <v>340.66</v>
      </c>
      <c r="R32" s="15">
        <v>35.12</v>
      </c>
      <c r="S32" s="4" t="s">
        <v>26</v>
      </c>
      <c r="T32" s="4" t="s">
        <v>27</v>
      </c>
    </row>
    <row r="33" spans="1:20" ht="18.75">
      <c r="A33" s="3">
        <f t="shared" si="0"/>
        <v>21</v>
      </c>
      <c r="B33" s="47"/>
      <c r="C33" s="46"/>
      <c r="D33" s="4"/>
      <c r="E33" s="4"/>
      <c r="F33" s="4" t="s">
        <v>23</v>
      </c>
      <c r="G33" s="4" t="s">
        <v>24</v>
      </c>
      <c r="H33" s="4"/>
      <c r="I33" s="4"/>
      <c r="J33" s="4"/>
      <c r="K33" s="4" t="s">
        <v>25</v>
      </c>
      <c r="L33" s="15">
        <v>934537.8359999999</v>
      </c>
      <c r="M33" s="43"/>
      <c r="N33" s="15">
        <v>60827.835</v>
      </c>
      <c r="O33" s="15">
        <v>995365.6709999999</v>
      </c>
      <c r="P33" s="43"/>
      <c r="Q33" s="15">
        <v>1547.12</v>
      </c>
      <c r="R33" s="15">
        <v>100.7</v>
      </c>
      <c r="S33" s="4" t="s">
        <v>26</v>
      </c>
      <c r="T33" s="4" t="s">
        <v>27</v>
      </c>
    </row>
    <row r="34" spans="1:20" ht="37.5">
      <c r="A34" s="3">
        <f t="shared" si="0"/>
        <v>22</v>
      </c>
      <c r="B34" s="47">
        <v>7</v>
      </c>
      <c r="C34" s="44" t="s">
        <v>38</v>
      </c>
      <c r="D34" s="4">
        <v>1954</v>
      </c>
      <c r="E34" s="4" t="s">
        <v>22</v>
      </c>
      <c r="F34" s="4" t="s">
        <v>23</v>
      </c>
      <c r="G34" s="4" t="s">
        <v>24</v>
      </c>
      <c r="H34" s="4">
        <v>2</v>
      </c>
      <c r="I34" s="4">
        <v>813.22</v>
      </c>
      <c r="J34" s="4">
        <v>381.65</v>
      </c>
      <c r="K34" s="4" t="s">
        <v>28</v>
      </c>
      <c r="L34" s="15">
        <v>365949</v>
      </c>
      <c r="M34" s="41">
        <v>2073304.3900000001</v>
      </c>
      <c r="N34" s="15">
        <v>23323.1496</v>
      </c>
      <c r="O34" s="15">
        <v>389272.1496</v>
      </c>
      <c r="P34" s="41">
        <v>2241152.998</v>
      </c>
      <c r="Q34" s="15">
        <v>450</v>
      </c>
      <c r="R34" s="15">
        <v>28.68</v>
      </c>
      <c r="S34" s="4" t="s">
        <v>26</v>
      </c>
      <c r="T34" s="4" t="s">
        <v>27</v>
      </c>
    </row>
    <row r="35" spans="1:20" ht="37.5">
      <c r="A35" s="3">
        <f t="shared" si="0"/>
        <v>23</v>
      </c>
      <c r="B35" s="47"/>
      <c r="C35" s="44"/>
      <c r="D35" s="4"/>
      <c r="E35" s="4"/>
      <c r="F35" s="4" t="s">
        <v>23</v>
      </c>
      <c r="G35" s="4" t="s">
        <v>24</v>
      </c>
      <c r="H35" s="4"/>
      <c r="I35" s="4"/>
      <c r="J35" s="4"/>
      <c r="K35" s="4" t="s">
        <v>29</v>
      </c>
      <c r="L35" s="15">
        <v>93520.3</v>
      </c>
      <c r="M35" s="42"/>
      <c r="N35" s="15">
        <v>21029.8692</v>
      </c>
      <c r="O35" s="15">
        <v>114550.1692</v>
      </c>
      <c r="P35" s="42"/>
      <c r="Q35" s="15">
        <v>115</v>
      </c>
      <c r="R35" s="15">
        <v>25.86</v>
      </c>
      <c r="S35" s="4" t="s">
        <v>26</v>
      </c>
      <c r="T35" s="4" t="s">
        <v>27</v>
      </c>
    </row>
    <row r="36" spans="1:20" ht="37.5">
      <c r="A36" s="3">
        <f t="shared" si="0"/>
        <v>24</v>
      </c>
      <c r="B36" s="47"/>
      <c r="C36" s="44"/>
      <c r="D36" s="4"/>
      <c r="E36" s="4"/>
      <c r="F36" s="4" t="s">
        <v>23</v>
      </c>
      <c r="G36" s="4" t="s">
        <v>24</v>
      </c>
      <c r="H36" s="4"/>
      <c r="I36" s="4"/>
      <c r="J36" s="4"/>
      <c r="K36" s="4" t="s">
        <v>30</v>
      </c>
      <c r="L36" s="15">
        <v>78654.6384</v>
      </c>
      <c r="M36" s="42"/>
      <c r="N36" s="15">
        <v>13044.0488</v>
      </c>
      <c r="O36" s="15">
        <v>91698.6872</v>
      </c>
      <c r="P36" s="42"/>
      <c r="Q36" s="15">
        <v>96.72</v>
      </c>
      <c r="R36" s="15">
        <v>16.04</v>
      </c>
      <c r="S36" s="4" t="s">
        <v>26</v>
      </c>
      <c r="T36" s="4" t="s">
        <v>27</v>
      </c>
    </row>
    <row r="37" spans="1:20" ht="37.5">
      <c r="A37" s="3">
        <f t="shared" si="0"/>
        <v>25</v>
      </c>
      <c r="B37" s="47"/>
      <c r="C37" s="44"/>
      <c r="D37" s="4"/>
      <c r="E37" s="4"/>
      <c r="F37" s="4" t="s">
        <v>23</v>
      </c>
      <c r="G37" s="4" t="s">
        <v>24</v>
      </c>
      <c r="H37" s="4"/>
      <c r="I37" s="4"/>
      <c r="J37" s="4"/>
      <c r="K37" s="4" t="s">
        <v>33</v>
      </c>
      <c r="L37" s="15">
        <v>277031.52520000003</v>
      </c>
      <c r="M37" s="42"/>
      <c r="N37" s="15">
        <v>28560.286399999997</v>
      </c>
      <c r="O37" s="15">
        <v>305591.8116</v>
      </c>
      <c r="P37" s="42"/>
      <c r="Q37" s="15">
        <v>340.66</v>
      </c>
      <c r="R37" s="15">
        <v>35.12</v>
      </c>
      <c r="S37" s="4" t="s">
        <v>26</v>
      </c>
      <c r="T37" s="4" t="s">
        <v>27</v>
      </c>
    </row>
    <row r="38" spans="1:20" ht="18.75">
      <c r="A38" s="3">
        <f t="shared" si="0"/>
        <v>26</v>
      </c>
      <c r="B38" s="47"/>
      <c r="C38" s="44"/>
      <c r="D38" s="4"/>
      <c r="E38" s="4"/>
      <c r="F38" s="4" t="s">
        <v>23</v>
      </c>
      <c r="G38" s="4" t="s">
        <v>24</v>
      </c>
      <c r="H38" s="4"/>
      <c r="I38" s="4"/>
      <c r="J38" s="4"/>
      <c r="K38" s="4" t="s">
        <v>25</v>
      </c>
      <c r="L38" s="15">
        <v>1258148.9264</v>
      </c>
      <c r="M38" s="43"/>
      <c r="N38" s="15">
        <v>81891.254</v>
      </c>
      <c r="O38" s="15">
        <v>1340040.1804</v>
      </c>
      <c r="P38" s="43"/>
      <c r="Q38" s="15">
        <v>1547.12</v>
      </c>
      <c r="R38" s="15">
        <v>100.7</v>
      </c>
      <c r="S38" s="4" t="s">
        <v>26</v>
      </c>
      <c r="T38" s="4" t="s">
        <v>27</v>
      </c>
    </row>
    <row r="39" spans="1:20" ht="37.5">
      <c r="A39" s="3">
        <f t="shared" si="0"/>
        <v>27</v>
      </c>
      <c r="B39" s="47">
        <v>8</v>
      </c>
      <c r="C39" s="44" t="s">
        <v>39</v>
      </c>
      <c r="D39" s="4">
        <v>1965</v>
      </c>
      <c r="E39" s="4" t="s">
        <v>22</v>
      </c>
      <c r="F39" s="4" t="s">
        <v>40</v>
      </c>
      <c r="G39" s="4" t="s">
        <v>41</v>
      </c>
      <c r="H39" s="4">
        <v>5</v>
      </c>
      <c r="I39" s="4">
        <v>2458.68</v>
      </c>
      <c r="J39" s="4">
        <v>1730.6</v>
      </c>
      <c r="K39" s="4" t="s">
        <v>33</v>
      </c>
      <c r="L39" s="15">
        <v>621308.436</v>
      </c>
      <c r="M39" s="41">
        <v>4239010.188</v>
      </c>
      <c r="N39" s="15">
        <v>56033.3172</v>
      </c>
      <c r="O39" s="15">
        <v>677341.7532</v>
      </c>
      <c r="P39" s="41">
        <v>4425599.413199999</v>
      </c>
      <c r="Q39" s="15">
        <v>252.7</v>
      </c>
      <c r="R39" s="15">
        <v>22.79</v>
      </c>
      <c r="S39" s="4" t="s">
        <v>26</v>
      </c>
      <c r="T39" s="4" t="s">
        <v>27</v>
      </c>
    </row>
    <row r="40" spans="1:20" ht="18.75">
      <c r="A40" s="3">
        <f t="shared" si="0"/>
        <v>28</v>
      </c>
      <c r="B40" s="47"/>
      <c r="C40" s="44"/>
      <c r="D40" s="4"/>
      <c r="E40" s="4"/>
      <c r="F40" s="4" t="s">
        <v>42</v>
      </c>
      <c r="G40" s="4" t="s">
        <v>41</v>
      </c>
      <c r="H40" s="4"/>
      <c r="I40" s="4"/>
      <c r="J40" s="4"/>
      <c r="K40" s="4" t="s">
        <v>25</v>
      </c>
      <c r="L40" s="15">
        <v>2748804.2399999998</v>
      </c>
      <c r="M40" s="42"/>
      <c r="N40" s="15">
        <v>78677.76</v>
      </c>
      <c r="O40" s="15">
        <v>2827481.9999999995</v>
      </c>
      <c r="P40" s="42"/>
      <c r="Q40" s="15">
        <v>1118</v>
      </c>
      <c r="R40" s="15">
        <v>32</v>
      </c>
      <c r="S40" s="4" t="s">
        <v>26</v>
      </c>
      <c r="T40" s="4" t="s">
        <v>27</v>
      </c>
    </row>
    <row r="41" spans="1:20" ht="18.75">
      <c r="A41" s="3">
        <f t="shared" si="0"/>
        <v>29</v>
      </c>
      <c r="B41" s="47"/>
      <c r="C41" s="44"/>
      <c r="D41" s="4"/>
      <c r="E41" s="4"/>
      <c r="F41" s="4" t="s">
        <v>42</v>
      </c>
      <c r="G41" s="4" t="s">
        <v>41</v>
      </c>
      <c r="H41" s="4"/>
      <c r="I41" s="4"/>
      <c r="J41" s="4"/>
      <c r="K41" s="4" t="s">
        <v>28</v>
      </c>
      <c r="L41" s="15">
        <v>868897.5119999999</v>
      </c>
      <c r="M41" s="43"/>
      <c r="N41" s="15">
        <v>51878.148</v>
      </c>
      <c r="O41" s="15">
        <v>920775.6599999999</v>
      </c>
      <c r="P41" s="43"/>
      <c r="Q41" s="15">
        <v>353.4</v>
      </c>
      <c r="R41" s="15">
        <v>21.1</v>
      </c>
      <c r="S41" s="4" t="s">
        <v>26</v>
      </c>
      <c r="T41" s="4" t="s">
        <v>27</v>
      </c>
    </row>
    <row r="42" spans="1:20" ht="37.5">
      <c r="A42" s="3">
        <f t="shared" si="0"/>
        <v>30</v>
      </c>
      <c r="B42" s="3">
        <v>9</v>
      </c>
      <c r="C42" s="4" t="s">
        <v>43</v>
      </c>
      <c r="D42" s="4">
        <v>1993</v>
      </c>
      <c r="E42" s="4" t="s">
        <v>22</v>
      </c>
      <c r="F42" s="4" t="s">
        <v>42</v>
      </c>
      <c r="G42" s="4" t="s">
        <v>44</v>
      </c>
      <c r="H42" s="4">
        <v>5</v>
      </c>
      <c r="I42" s="4">
        <v>5063.6</v>
      </c>
      <c r="J42" s="4">
        <v>3137.5</v>
      </c>
      <c r="K42" s="4" t="s">
        <v>33</v>
      </c>
      <c r="L42" s="15">
        <v>1077027.72</v>
      </c>
      <c r="M42" s="32">
        <v>1077027.72</v>
      </c>
      <c r="N42" s="15">
        <v>104715.248</v>
      </c>
      <c r="O42" s="15">
        <v>1181742.9679999999</v>
      </c>
      <c r="P42" s="32">
        <v>1181742.9679999999</v>
      </c>
      <c r="Q42" s="15">
        <v>212.7</v>
      </c>
      <c r="R42" s="15">
        <v>20.68</v>
      </c>
      <c r="S42" s="4" t="s">
        <v>26</v>
      </c>
      <c r="T42" s="4" t="s">
        <v>27</v>
      </c>
    </row>
    <row r="43" spans="1:20" ht="37.5">
      <c r="A43" s="3">
        <f t="shared" si="0"/>
        <v>31</v>
      </c>
      <c r="B43" s="47">
        <v>10</v>
      </c>
      <c r="C43" s="45" t="s">
        <v>45</v>
      </c>
      <c r="D43" s="4">
        <v>1964</v>
      </c>
      <c r="E43" s="4" t="s">
        <v>22</v>
      </c>
      <c r="F43" s="4" t="s">
        <v>23</v>
      </c>
      <c r="G43" s="4" t="s">
        <v>32</v>
      </c>
      <c r="H43" s="4">
        <v>2</v>
      </c>
      <c r="I43" s="4">
        <v>751.2</v>
      </c>
      <c r="J43" s="4">
        <v>444.8</v>
      </c>
      <c r="K43" s="4" t="s">
        <v>33</v>
      </c>
      <c r="L43" s="15">
        <v>255903.79200000004</v>
      </c>
      <c r="M43" s="41">
        <f>L43+L44</f>
        <v>1418100.3360000001</v>
      </c>
      <c r="N43" s="15">
        <v>26382.144</v>
      </c>
      <c r="O43" s="15">
        <v>282285.93600000005</v>
      </c>
      <c r="P43" s="41">
        <f>O43+O44</f>
        <v>1520128.32</v>
      </c>
      <c r="Q43" s="15">
        <v>340.66</v>
      </c>
      <c r="R43" s="15">
        <v>35.12</v>
      </c>
      <c r="S43" s="4" t="s">
        <v>26</v>
      </c>
      <c r="T43" s="4" t="s">
        <v>27</v>
      </c>
    </row>
    <row r="44" spans="1:20" ht="18.75">
      <c r="A44" s="3">
        <f t="shared" si="0"/>
        <v>32</v>
      </c>
      <c r="B44" s="47"/>
      <c r="C44" s="46"/>
      <c r="D44" s="4"/>
      <c r="E44" s="4"/>
      <c r="F44" s="4" t="s">
        <v>23</v>
      </c>
      <c r="G44" s="4" t="s">
        <v>32</v>
      </c>
      <c r="H44" s="4"/>
      <c r="I44" s="4"/>
      <c r="J44" s="4"/>
      <c r="K44" s="4" t="s">
        <v>25</v>
      </c>
      <c r="L44" s="15">
        <v>1162196.544</v>
      </c>
      <c r="M44" s="43"/>
      <c r="N44" s="15">
        <v>75645.84000000001</v>
      </c>
      <c r="O44" s="15">
        <v>1237842.384</v>
      </c>
      <c r="P44" s="43"/>
      <c r="Q44" s="15">
        <v>1547.12</v>
      </c>
      <c r="R44" s="15">
        <v>100.7</v>
      </c>
      <c r="S44" s="4" t="s">
        <v>26</v>
      </c>
      <c r="T44" s="4" t="s">
        <v>27</v>
      </c>
    </row>
    <row r="45" spans="1:20" ht="37.5">
      <c r="A45" s="3">
        <f t="shared" si="0"/>
        <v>33</v>
      </c>
      <c r="B45" s="47">
        <v>11</v>
      </c>
      <c r="C45" s="44" t="s">
        <v>46</v>
      </c>
      <c r="D45" s="4">
        <v>1965</v>
      </c>
      <c r="E45" s="4" t="s">
        <v>22</v>
      </c>
      <c r="F45" s="4" t="s">
        <v>23</v>
      </c>
      <c r="G45" s="4" t="s">
        <v>41</v>
      </c>
      <c r="H45" s="4">
        <v>2</v>
      </c>
      <c r="I45" s="4">
        <v>1387.45</v>
      </c>
      <c r="J45" s="4">
        <v>588.8</v>
      </c>
      <c r="K45" s="4" t="s">
        <v>30</v>
      </c>
      <c r="L45" s="15">
        <v>134194.164</v>
      </c>
      <c r="M45" s="41">
        <v>3349998.025</v>
      </c>
      <c r="N45" s="15">
        <v>22254.698</v>
      </c>
      <c r="O45" s="15">
        <v>156448.862</v>
      </c>
      <c r="P45" s="41">
        <v>3600488.2479999997</v>
      </c>
      <c r="Q45" s="15">
        <v>96.72</v>
      </c>
      <c r="R45" s="15">
        <v>16.04</v>
      </c>
      <c r="S45" s="4" t="s">
        <v>26</v>
      </c>
      <c r="T45" s="4" t="s">
        <v>27</v>
      </c>
    </row>
    <row r="46" spans="1:20" ht="18.75">
      <c r="A46" s="3">
        <f t="shared" si="0"/>
        <v>34</v>
      </c>
      <c r="B46" s="47"/>
      <c r="C46" s="44"/>
      <c r="D46" s="4"/>
      <c r="E46" s="4"/>
      <c r="F46" s="4" t="s">
        <v>23</v>
      </c>
      <c r="G46" s="4" t="s">
        <v>41</v>
      </c>
      <c r="H46" s="4"/>
      <c r="I46" s="4"/>
      <c r="J46" s="4"/>
      <c r="K46" s="4" t="s">
        <v>47</v>
      </c>
      <c r="L46" s="15">
        <v>596603.5</v>
      </c>
      <c r="M46" s="42"/>
      <c r="N46" s="15">
        <v>39792.066</v>
      </c>
      <c r="O46" s="15">
        <v>636395.566</v>
      </c>
      <c r="P46" s="42"/>
      <c r="Q46" s="15">
        <v>430</v>
      </c>
      <c r="R46" s="15">
        <v>28.68</v>
      </c>
      <c r="S46" s="4" t="s">
        <v>26</v>
      </c>
      <c r="T46" s="4" t="s">
        <v>27</v>
      </c>
    </row>
    <row r="47" spans="1:20" ht="37.5">
      <c r="A47" s="3">
        <f t="shared" si="0"/>
        <v>35</v>
      </c>
      <c r="B47" s="47"/>
      <c r="C47" s="44"/>
      <c r="D47" s="4"/>
      <c r="E47" s="4"/>
      <c r="F47" s="4" t="s">
        <v>23</v>
      </c>
      <c r="G47" s="4" t="s">
        <v>41</v>
      </c>
      <c r="H47" s="4"/>
      <c r="I47" s="4"/>
      <c r="J47" s="4"/>
      <c r="K47" s="4" t="s">
        <v>33</v>
      </c>
      <c r="L47" s="15">
        <v>472648.71700000006</v>
      </c>
      <c r="M47" s="42"/>
      <c r="N47" s="15">
        <v>48727.244</v>
      </c>
      <c r="O47" s="15">
        <v>521375.96100000007</v>
      </c>
      <c r="P47" s="42"/>
      <c r="Q47" s="15">
        <v>340.66</v>
      </c>
      <c r="R47" s="15">
        <v>35.12</v>
      </c>
      <c r="S47" s="4" t="s">
        <v>26</v>
      </c>
      <c r="T47" s="4" t="s">
        <v>27</v>
      </c>
    </row>
    <row r="48" spans="1:20" ht="18.75">
      <c r="A48" s="3">
        <f t="shared" si="0"/>
        <v>36</v>
      </c>
      <c r="B48" s="47"/>
      <c r="C48" s="44"/>
      <c r="D48" s="4"/>
      <c r="E48" s="4"/>
      <c r="F48" s="4" t="s">
        <v>23</v>
      </c>
      <c r="G48" s="4" t="s">
        <v>41</v>
      </c>
      <c r="H48" s="4"/>
      <c r="I48" s="4"/>
      <c r="J48" s="4"/>
      <c r="K48" s="4" t="s">
        <v>25</v>
      </c>
      <c r="L48" s="15">
        <v>2146551.644</v>
      </c>
      <c r="M48" s="43"/>
      <c r="N48" s="15">
        <v>139716.215</v>
      </c>
      <c r="O48" s="15">
        <v>2286267.8589999997</v>
      </c>
      <c r="P48" s="43"/>
      <c r="Q48" s="15">
        <v>1547.12</v>
      </c>
      <c r="R48" s="15">
        <v>100.7</v>
      </c>
      <c r="S48" s="4" t="s">
        <v>26</v>
      </c>
      <c r="T48" s="4" t="s">
        <v>27</v>
      </c>
    </row>
    <row r="49" spans="1:20" ht="37.5">
      <c r="A49" s="3">
        <f t="shared" si="0"/>
        <v>37</v>
      </c>
      <c r="B49" s="47">
        <v>12</v>
      </c>
      <c r="C49" s="44" t="s">
        <v>48</v>
      </c>
      <c r="D49" s="4">
        <v>1963</v>
      </c>
      <c r="E49" s="4" t="s">
        <v>22</v>
      </c>
      <c r="F49" s="4" t="s">
        <v>23</v>
      </c>
      <c r="G49" s="4" t="s">
        <v>41</v>
      </c>
      <c r="H49" s="4">
        <v>2</v>
      </c>
      <c r="I49" s="4">
        <v>870.18</v>
      </c>
      <c r="J49" s="4">
        <v>543.06</v>
      </c>
      <c r="K49" s="4" t="s">
        <v>33</v>
      </c>
      <c r="L49" s="15">
        <v>296435.5188</v>
      </c>
      <c r="M49" s="41">
        <v>2034289.4003999997</v>
      </c>
      <c r="N49" s="15">
        <v>30560.721599999997</v>
      </c>
      <c r="O49" s="15">
        <v>326996.2404</v>
      </c>
      <c r="P49" s="41">
        <v>2177434.0103999996</v>
      </c>
      <c r="Q49" s="15">
        <v>340.66</v>
      </c>
      <c r="R49" s="15">
        <v>35.12</v>
      </c>
      <c r="S49" s="4" t="s">
        <v>26</v>
      </c>
      <c r="T49" s="4" t="s">
        <v>27</v>
      </c>
    </row>
    <row r="50" spans="1:20" ht="18.75">
      <c r="A50" s="3">
        <f t="shared" si="0"/>
        <v>38</v>
      </c>
      <c r="B50" s="47"/>
      <c r="C50" s="44"/>
      <c r="D50" s="4"/>
      <c r="E50" s="4"/>
      <c r="F50" s="4" t="s">
        <v>23</v>
      </c>
      <c r="G50" s="4" t="s">
        <v>41</v>
      </c>
      <c r="H50" s="4"/>
      <c r="I50" s="4"/>
      <c r="J50" s="4"/>
      <c r="K50" s="4" t="s">
        <v>25</v>
      </c>
      <c r="L50" s="15">
        <v>1346272.8815999997</v>
      </c>
      <c r="M50" s="42"/>
      <c r="N50" s="15">
        <v>87627.126</v>
      </c>
      <c r="O50" s="15">
        <v>1433900.0075999997</v>
      </c>
      <c r="P50" s="42"/>
      <c r="Q50" s="15">
        <v>1547.12</v>
      </c>
      <c r="R50" s="15">
        <v>100.7</v>
      </c>
      <c r="S50" s="4" t="s">
        <v>26</v>
      </c>
      <c r="T50" s="4" t="s">
        <v>27</v>
      </c>
    </row>
    <row r="51" spans="1:20" ht="18.75">
      <c r="A51" s="3">
        <f t="shared" si="0"/>
        <v>39</v>
      </c>
      <c r="B51" s="47"/>
      <c r="C51" s="44"/>
      <c r="D51" s="4"/>
      <c r="E51" s="4"/>
      <c r="F51" s="4" t="s">
        <v>23</v>
      </c>
      <c r="G51" s="4" t="s">
        <v>41</v>
      </c>
      <c r="H51" s="4"/>
      <c r="I51" s="4"/>
      <c r="J51" s="4"/>
      <c r="K51" s="4" t="s">
        <v>28</v>
      </c>
      <c r="L51" s="15">
        <v>391581</v>
      </c>
      <c r="M51" s="43"/>
      <c r="N51" s="15">
        <v>24956.7624</v>
      </c>
      <c r="O51" s="15">
        <v>416537.7624</v>
      </c>
      <c r="P51" s="43"/>
      <c r="Q51" s="15">
        <v>450</v>
      </c>
      <c r="R51" s="15">
        <v>28.68</v>
      </c>
      <c r="S51" s="4" t="s">
        <v>26</v>
      </c>
      <c r="T51" s="4" t="s">
        <v>27</v>
      </c>
    </row>
    <row r="52" spans="1:20" ht="37.5">
      <c r="A52" s="3">
        <f t="shared" si="0"/>
        <v>40</v>
      </c>
      <c r="B52" s="47">
        <v>13</v>
      </c>
      <c r="C52" s="45" t="s">
        <v>49</v>
      </c>
      <c r="D52" s="4">
        <v>1963</v>
      </c>
      <c r="E52" s="4" t="s">
        <v>22</v>
      </c>
      <c r="F52" s="4" t="s">
        <v>23</v>
      </c>
      <c r="G52" s="4" t="s">
        <v>32</v>
      </c>
      <c r="H52" s="4">
        <v>2</v>
      </c>
      <c r="I52" s="4">
        <v>763.65</v>
      </c>
      <c r="J52" s="4">
        <v>431.3</v>
      </c>
      <c r="K52" s="4" t="s">
        <v>33</v>
      </c>
      <c r="L52" s="15">
        <v>260145.00900000002</v>
      </c>
      <c r="M52" s="41">
        <f>L52+L53</f>
        <v>1441603.197</v>
      </c>
      <c r="N52" s="15">
        <v>26819.388</v>
      </c>
      <c r="O52" s="15">
        <v>286964.397</v>
      </c>
      <c r="P52" s="41">
        <f>O52+O53</f>
        <v>1545322.1399999997</v>
      </c>
      <c r="Q52" s="15">
        <v>340.66</v>
      </c>
      <c r="R52" s="15">
        <v>35.12</v>
      </c>
      <c r="S52" s="4" t="s">
        <v>26</v>
      </c>
      <c r="T52" s="4" t="s">
        <v>27</v>
      </c>
    </row>
    <row r="53" spans="1:20" ht="18.75">
      <c r="A53" s="3">
        <f t="shared" si="0"/>
        <v>41</v>
      </c>
      <c r="B53" s="47"/>
      <c r="C53" s="46"/>
      <c r="D53" s="4"/>
      <c r="E53" s="4"/>
      <c r="F53" s="4" t="s">
        <v>23</v>
      </c>
      <c r="G53" s="4" t="s">
        <v>32</v>
      </c>
      <c r="H53" s="4"/>
      <c r="I53" s="4"/>
      <c r="J53" s="4"/>
      <c r="K53" s="4" t="s">
        <v>25</v>
      </c>
      <c r="L53" s="15">
        <v>1181458.1879999998</v>
      </c>
      <c r="M53" s="43"/>
      <c r="N53" s="15">
        <v>76899.555</v>
      </c>
      <c r="O53" s="15">
        <v>1258357.7429999998</v>
      </c>
      <c r="P53" s="43"/>
      <c r="Q53" s="15">
        <v>1547.12</v>
      </c>
      <c r="R53" s="15">
        <v>100.7</v>
      </c>
      <c r="S53" s="4" t="s">
        <v>26</v>
      </c>
      <c r="T53" s="4" t="s">
        <v>27</v>
      </c>
    </row>
    <row r="54" spans="1:20" ht="37.5">
      <c r="A54" s="3">
        <f t="shared" si="0"/>
        <v>42</v>
      </c>
      <c r="B54" s="47">
        <v>14</v>
      </c>
      <c r="C54" s="45" t="s">
        <v>50</v>
      </c>
      <c r="D54" s="4">
        <v>1965</v>
      </c>
      <c r="E54" s="4" t="s">
        <v>22</v>
      </c>
      <c r="F54" s="4" t="s">
        <v>23</v>
      </c>
      <c r="G54" s="4" t="s">
        <v>41</v>
      </c>
      <c r="H54" s="4">
        <v>2</v>
      </c>
      <c r="I54" s="4">
        <v>979.14</v>
      </c>
      <c r="J54" s="4">
        <v>606.35</v>
      </c>
      <c r="K54" s="4" t="s">
        <v>33</v>
      </c>
      <c r="L54" s="15">
        <v>333553.8324</v>
      </c>
      <c r="M54" s="41">
        <f>L54+L55</f>
        <v>1848400.9091999999</v>
      </c>
      <c r="N54" s="15">
        <v>34387.396799999995</v>
      </c>
      <c r="O54" s="15">
        <v>367941.2292</v>
      </c>
      <c r="P54" s="41">
        <f>O54+O55</f>
        <v>1981387.704</v>
      </c>
      <c r="Q54" s="15">
        <v>340.66</v>
      </c>
      <c r="R54" s="15">
        <v>35.12</v>
      </c>
      <c r="S54" s="4" t="s">
        <v>26</v>
      </c>
      <c r="T54" s="4" t="s">
        <v>27</v>
      </c>
    </row>
    <row r="55" spans="1:20" ht="18.75">
      <c r="A55" s="3">
        <f t="shared" si="0"/>
        <v>43</v>
      </c>
      <c r="B55" s="47"/>
      <c r="C55" s="46"/>
      <c r="D55" s="4"/>
      <c r="E55" s="4"/>
      <c r="F55" s="4" t="s">
        <v>23</v>
      </c>
      <c r="G55" s="4" t="s">
        <v>41</v>
      </c>
      <c r="H55" s="4"/>
      <c r="I55" s="4"/>
      <c r="J55" s="4"/>
      <c r="K55" s="4" t="s">
        <v>25</v>
      </c>
      <c r="L55" s="15">
        <v>1514847.0768</v>
      </c>
      <c r="M55" s="43"/>
      <c r="N55" s="15">
        <v>98599.398</v>
      </c>
      <c r="O55" s="15">
        <v>1613446.4748</v>
      </c>
      <c r="P55" s="43"/>
      <c r="Q55" s="15">
        <v>1547.12</v>
      </c>
      <c r="R55" s="15">
        <v>100.7</v>
      </c>
      <c r="S55" s="4" t="s">
        <v>26</v>
      </c>
      <c r="T55" s="4" t="s">
        <v>27</v>
      </c>
    </row>
    <row r="56" spans="1:20" ht="37.5">
      <c r="A56" s="3">
        <f t="shared" si="0"/>
        <v>44</v>
      </c>
      <c r="B56" s="3">
        <v>15</v>
      </c>
      <c r="C56" s="4" t="s">
        <v>51</v>
      </c>
      <c r="D56" s="4">
        <v>1979</v>
      </c>
      <c r="E56" s="4" t="s">
        <v>22</v>
      </c>
      <c r="F56" s="4" t="s">
        <v>52</v>
      </c>
      <c r="G56" s="4" t="s">
        <v>41</v>
      </c>
      <c r="H56" s="4">
        <v>2</v>
      </c>
      <c r="I56" s="4">
        <v>1471.06</v>
      </c>
      <c r="J56" s="4">
        <v>647.76</v>
      </c>
      <c r="K56" s="4" t="s">
        <v>33</v>
      </c>
      <c r="L56" s="15">
        <v>474843.4574</v>
      </c>
      <c r="M56" s="15">
        <v>474843.4574</v>
      </c>
      <c r="N56" s="15">
        <v>36953.0272</v>
      </c>
      <c r="O56" s="15">
        <v>511796.4846</v>
      </c>
      <c r="P56" s="15">
        <v>511796.4846</v>
      </c>
      <c r="Q56" s="15">
        <v>322.79</v>
      </c>
      <c r="R56" s="15">
        <v>25.12</v>
      </c>
      <c r="S56" s="4" t="s">
        <v>26</v>
      </c>
      <c r="T56" s="4" t="s">
        <v>27</v>
      </c>
    </row>
    <row r="57" spans="1:20" ht="37.5">
      <c r="A57" s="3">
        <f t="shared" si="0"/>
        <v>45</v>
      </c>
      <c r="B57" s="3">
        <v>16</v>
      </c>
      <c r="C57" s="4" t="s">
        <v>53</v>
      </c>
      <c r="D57" s="4">
        <v>1987</v>
      </c>
      <c r="E57" s="4" t="s">
        <v>22</v>
      </c>
      <c r="F57" s="4" t="s">
        <v>42</v>
      </c>
      <c r="G57" s="4" t="s">
        <v>41</v>
      </c>
      <c r="H57" s="4">
        <v>3</v>
      </c>
      <c r="I57" s="4">
        <v>1730.37</v>
      </c>
      <c r="J57" s="4">
        <v>934.2</v>
      </c>
      <c r="K57" s="4" t="s">
        <v>33</v>
      </c>
      <c r="L57" s="15">
        <v>368049.69899999996</v>
      </c>
      <c r="M57" s="15">
        <v>368049.69899999996</v>
      </c>
      <c r="N57" s="15">
        <v>35784.0516</v>
      </c>
      <c r="O57" s="15">
        <v>403833.75059999997</v>
      </c>
      <c r="P57" s="15">
        <v>403833.75059999997</v>
      </c>
      <c r="Q57" s="15">
        <v>212.7</v>
      </c>
      <c r="R57" s="15">
        <v>20.68</v>
      </c>
      <c r="S57" s="4" t="s">
        <v>26</v>
      </c>
      <c r="T57" s="4" t="s">
        <v>27</v>
      </c>
    </row>
    <row r="58" spans="1:20" ht="37.5">
      <c r="A58" s="3">
        <f t="shared" si="0"/>
        <v>46</v>
      </c>
      <c r="B58" s="3">
        <v>17</v>
      </c>
      <c r="C58" s="4" t="s">
        <v>54</v>
      </c>
      <c r="D58" s="4">
        <v>1990</v>
      </c>
      <c r="E58" s="4" t="s">
        <v>22</v>
      </c>
      <c r="F58" s="4" t="s">
        <v>42</v>
      </c>
      <c r="G58" s="4" t="s">
        <v>41</v>
      </c>
      <c r="H58" s="4">
        <v>3</v>
      </c>
      <c r="I58" s="4">
        <v>1687.83</v>
      </c>
      <c r="J58" s="4">
        <v>882.5</v>
      </c>
      <c r="K58" s="4" t="s">
        <v>33</v>
      </c>
      <c r="L58" s="15">
        <v>359001.441</v>
      </c>
      <c r="M58" s="15">
        <v>359001.441</v>
      </c>
      <c r="N58" s="15">
        <v>34904.3244</v>
      </c>
      <c r="O58" s="15">
        <v>393905.7654</v>
      </c>
      <c r="P58" s="15">
        <v>393905.7654</v>
      </c>
      <c r="Q58" s="15">
        <v>212.7</v>
      </c>
      <c r="R58" s="15">
        <v>20.68</v>
      </c>
      <c r="S58" s="4" t="s">
        <v>26</v>
      </c>
      <c r="T58" s="4" t="s">
        <v>27</v>
      </c>
    </row>
    <row r="59" spans="1:20" ht="37.5">
      <c r="A59" s="3">
        <f t="shared" si="0"/>
        <v>47</v>
      </c>
      <c r="B59" s="47">
        <v>18</v>
      </c>
      <c r="C59" s="44" t="s">
        <v>55</v>
      </c>
      <c r="D59" s="4">
        <v>1963</v>
      </c>
      <c r="E59" s="4" t="s">
        <v>22</v>
      </c>
      <c r="F59" s="4" t="s">
        <v>23</v>
      </c>
      <c r="G59" s="4" t="s">
        <v>32</v>
      </c>
      <c r="H59" s="4">
        <v>2</v>
      </c>
      <c r="I59" s="4">
        <v>732.15</v>
      </c>
      <c r="J59" s="4">
        <v>435.5</v>
      </c>
      <c r="K59" s="4" t="s">
        <v>28</v>
      </c>
      <c r="L59" s="15">
        <v>329467.5</v>
      </c>
      <c r="M59" s="41">
        <v>1866616.425</v>
      </c>
      <c r="N59" s="15">
        <v>20998.061999999998</v>
      </c>
      <c r="O59" s="15">
        <v>350465.562</v>
      </c>
      <c r="P59" s="41">
        <v>2017732.1849999998</v>
      </c>
      <c r="Q59" s="15">
        <v>450</v>
      </c>
      <c r="R59" s="15">
        <v>28.68</v>
      </c>
      <c r="S59" s="4" t="s">
        <v>26</v>
      </c>
      <c r="T59" s="4" t="s">
        <v>27</v>
      </c>
    </row>
    <row r="60" spans="1:20" ht="37.5">
      <c r="A60" s="3">
        <f t="shared" si="0"/>
        <v>48</v>
      </c>
      <c r="B60" s="47"/>
      <c r="C60" s="44"/>
      <c r="D60" s="4"/>
      <c r="E60" s="4"/>
      <c r="F60" s="4" t="s">
        <v>23</v>
      </c>
      <c r="G60" s="4" t="s">
        <v>32</v>
      </c>
      <c r="H60" s="4"/>
      <c r="I60" s="4"/>
      <c r="J60" s="4"/>
      <c r="K60" s="4" t="s">
        <v>29</v>
      </c>
      <c r="L60" s="15">
        <v>84197.25</v>
      </c>
      <c r="M60" s="42"/>
      <c r="N60" s="15">
        <v>18933.398999999998</v>
      </c>
      <c r="O60" s="15">
        <v>103130.649</v>
      </c>
      <c r="P60" s="42"/>
      <c r="Q60" s="15">
        <v>115</v>
      </c>
      <c r="R60" s="15">
        <v>25.86</v>
      </c>
      <c r="S60" s="4" t="s">
        <v>26</v>
      </c>
      <c r="T60" s="4" t="s">
        <v>27</v>
      </c>
    </row>
    <row r="61" spans="1:20" ht="37.5">
      <c r="A61" s="3">
        <f t="shared" si="0"/>
        <v>49</v>
      </c>
      <c r="B61" s="47"/>
      <c r="C61" s="44"/>
      <c r="D61" s="4"/>
      <c r="E61" s="4"/>
      <c r="F61" s="4" t="s">
        <v>23</v>
      </c>
      <c r="G61" s="4" t="s">
        <v>32</v>
      </c>
      <c r="H61" s="4"/>
      <c r="I61" s="4"/>
      <c r="J61" s="4"/>
      <c r="K61" s="4" t="s">
        <v>30</v>
      </c>
      <c r="L61" s="15">
        <v>70813.548</v>
      </c>
      <c r="M61" s="42"/>
      <c r="N61" s="15">
        <v>11743.686</v>
      </c>
      <c r="O61" s="15">
        <v>82557.234</v>
      </c>
      <c r="P61" s="42"/>
      <c r="Q61" s="15">
        <v>96.72</v>
      </c>
      <c r="R61" s="15">
        <v>16.04</v>
      </c>
      <c r="S61" s="4" t="s">
        <v>26</v>
      </c>
      <c r="T61" s="4" t="s">
        <v>27</v>
      </c>
    </row>
    <row r="62" spans="1:20" ht="37.5">
      <c r="A62" s="3">
        <f t="shared" si="0"/>
        <v>50</v>
      </c>
      <c r="B62" s="47"/>
      <c r="C62" s="44"/>
      <c r="D62" s="4"/>
      <c r="E62" s="4"/>
      <c r="F62" s="4" t="s">
        <v>23</v>
      </c>
      <c r="G62" s="4" t="s">
        <v>32</v>
      </c>
      <c r="H62" s="4"/>
      <c r="I62" s="4"/>
      <c r="J62" s="4"/>
      <c r="K62" s="4" t="s">
        <v>33</v>
      </c>
      <c r="L62" s="15">
        <v>249414.219</v>
      </c>
      <c r="M62" s="42"/>
      <c r="N62" s="15">
        <v>25713.107999999997</v>
      </c>
      <c r="O62" s="15">
        <v>275127.327</v>
      </c>
      <c r="P62" s="42"/>
      <c r="Q62" s="15">
        <v>340.66</v>
      </c>
      <c r="R62" s="15">
        <v>35.12</v>
      </c>
      <c r="S62" s="4" t="s">
        <v>26</v>
      </c>
      <c r="T62" s="4" t="s">
        <v>27</v>
      </c>
    </row>
    <row r="63" spans="1:20" ht="18.75">
      <c r="A63" s="3">
        <f t="shared" si="0"/>
        <v>51</v>
      </c>
      <c r="B63" s="47"/>
      <c r="C63" s="44"/>
      <c r="D63" s="4"/>
      <c r="E63" s="4"/>
      <c r="F63" s="4" t="s">
        <v>23</v>
      </c>
      <c r="G63" s="4" t="s">
        <v>32</v>
      </c>
      <c r="H63" s="4"/>
      <c r="I63" s="4"/>
      <c r="J63" s="4"/>
      <c r="K63" s="4" t="s">
        <v>25</v>
      </c>
      <c r="L63" s="15">
        <v>1132723.9079999998</v>
      </c>
      <c r="M63" s="43"/>
      <c r="N63" s="15">
        <v>73727.505</v>
      </c>
      <c r="O63" s="15">
        <v>1206451.4129999997</v>
      </c>
      <c r="P63" s="43"/>
      <c r="Q63" s="15">
        <v>1547.12</v>
      </c>
      <c r="R63" s="15">
        <v>100.7</v>
      </c>
      <c r="S63" s="4" t="s">
        <v>26</v>
      </c>
      <c r="T63" s="4" t="s">
        <v>27</v>
      </c>
    </row>
    <row r="64" spans="1:20" ht="37.5">
      <c r="A64" s="25">
        <v>7</v>
      </c>
      <c r="B64" s="25">
        <v>4</v>
      </c>
      <c r="C64" s="26" t="s">
        <v>72</v>
      </c>
      <c r="D64" s="10"/>
      <c r="E64" s="10"/>
      <c r="F64" s="10"/>
      <c r="G64" s="10"/>
      <c r="H64" s="10"/>
      <c r="I64" s="27">
        <f>SUM(I65:I71)</f>
        <v>9735.32</v>
      </c>
      <c r="J64" s="27"/>
      <c r="K64" s="28"/>
      <c r="L64" s="27">
        <f>SUM(L65:L71)</f>
        <v>10540372.048999999</v>
      </c>
      <c r="M64" s="27">
        <f>SUM(M65:M71)</f>
        <v>10540372.049</v>
      </c>
      <c r="N64" s="27">
        <f>SUM(N65:N71)</f>
        <v>456748.7926</v>
      </c>
      <c r="O64" s="27">
        <f>SUM(O65:O71)</f>
        <v>10997120.841599999</v>
      </c>
      <c r="P64" s="27">
        <f>SUM(P65:P71)</f>
        <v>10997120.841599999</v>
      </c>
      <c r="Q64" s="29"/>
      <c r="R64" s="11"/>
      <c r="S64" s="9"/>
      <c r="T64" s="9"/>
    </row>
    <row r="65" spans="1:20" ht="37.5">
      <c r="A65" s="2">
        <v>1</v>
      </c>
      <c r="B65" s="35">
        <v>1</v>
      </c>
      <c r="C65" s="35" t="s">
        <v>59</v>
      </c>
      <c r="D65" s="3">
        <v>1970</v>
      </c>
      <c r="E65" s="3"/>
      <c r="F65" s="5" t="s">
        <v>42</v>
      </c>
      <c r="G65" s="3" t="s">
        <v>41</v>
      </c>
      <c r="H65" s="3">
        <v>4</v>
      </c>
      <c r="I65" s="6">
        <v>3384.15</v>
      </c>
      <c r="J65" s="7">
        <v>2033.5</v>
      </c>
      <c r="K65" s="12" t="s">
        <v>33</v>
      </c>
      <c r="L65" s="7">
        <f>I65*Q65</f>
        <v>719808.705</v>
      </c>
      <c r="M65" s="38">
        <f>L65+L66+L67</f>
        <v>5699247.015000001</v>
      </c>
      <c r="N65" s="6">
        <f>I65*R65</f>
        <v>69984.222</v>
      </c>
      <c r="O65" s="6">
        <f aca="true" t="shared" si="1" ref="O65:O71">L65+N65</f>
        <v>789792.9269999999</v>
      </c>
      <c r="P65" s="38">
        <f>O65+O66+O67</f>
        <v>5948929.602</v>
      </c>
      <c r="Q65" s="6">
        <v>212.7</v>
      </c>
      <c r="R65" s="9">
        <v>20.68</v>
      </c>
      <c r="S65" s="9" t="s">
        <v>27</v>
      </c>
      <c r="T65" s="9" t="s">
        <v>60</v>
      </c>
    </row>
    <row r="66" spans="1:20" ht="18.75">
      <c r="A66" s="2">
        <v>2</v>
      </c>
      <c r="B66" s="36"/>
      <c r="C66" s="36"/>
      <c r="D66" s="3"/>
      <c r="E66" s="3"/>
      <c r="F66" s="5" t="s">
        <v>42</v>
      </c>
      <c r="G66" s="3" t="s">
        <v>41</v>
      </c>
      <c r="H66" s="3"/>
      <c r="I66" s="6"/>
      <c r="J66" s="7"/>
      <c r="K66" s="8" t="s">
        <v>25</v>
      </c>
      <c r="L66" s="7">
        <f>I65*Q66</f>
        <v>3783479.7</v>
      </c>
      <c r="M66" s="39"/>
      <c r="N66" s="6">
        <f>I65*R66</f>
        <v>108292.8</v>
      </c>
      <c r="O66" s="6">
        <f t="shared" si="1"/>
        <v>3891772.5</v>
      </c>
      <c r="P66" s="39"/>
      <c r="Q66" s="6">
        <v>1118</v>
      </c>
      <c r="R66" s="6">
        <v>32</v>
      </c>
      <c r="S66" s="9" t="s">
        <v>27</v>
      </c>
      <c r="T66" s="9" t="s">
        <v>60</v>
      </c>
    </row>
    <row r="67" spans="1:20" ht="18.75">
      <c r="A67" s="2">
        <v>3</v>
      </c>
      <c r="B67" s="37"/>
      <c r="C67" s="37"/>
      <c r="D67" s="3"/>
      <c r="E67" s="3"/>
      <c r="F67" s="5" t="s">
        <v>42</v>
      </c>
      <c r="G67" s="3" t="s">
        <v>41</v>
      </c>
      <c r="H67" s="3"/>
      <c r="I67" s="6"/>
      <c r="J67" s="7"/>
      <c r="K67" s="8" t="s">
        <v>28</v>
      </c>
      <c r="L67" s="7">
        <f>I65*Q67</f>
        <v>1195958.6099999999</v>
      </c>
      <c r="M67" s="40"/>
      <c r="N67" s="6">
        <f>I65*R67</f>
        <v>71405.565</v>
      </c>
      <c r="O67" s="6">
        <f t="shared" si="1"/>
        <v>1267364.1749999998</v>
      </c>
      <c r="P67" s="40"/>
      <c r="Q67" s="13">
        <v>353.4</v>
      </c>
      <c r="R67" s="6">
        <v>21.1</v>
      </c>
      <c r="S67" s="9" t="s">
        <v>27</v>
      </c>
      <c r="T67" s="9" t="s">
        <v>60</v>
      </c>
    </row>
    <row r="68" spans="1:20" ht="18.75">
      <c r="A68" s="2">
        <v>4</v>
      </c>
      <c r="B68" s="3">
        <v>2</v>
      </c>
      <c r="C68" s="30" t="s">
        <v>61</v>
      </c>
      <c r="D68" s="3">
        <v>1970</v>
      </c>
      <c r="E68" s="3"/>
      <c r="F68" s="5" t="s">
        <v>42</v>
      </c>
      <c r="G68" s="3" t="s">
        <v>41</v>
      </c>
      <c r="H68" s="3">
        <v>4</v>
      </c>
      <c r="I68" s="6">
        <v>1656.75</v>
      </c>
      <c r="J68" s="7">
        <v>1256.5</v>
      </c>
      <c r="K68" s="8" t="s">
        <v>25</v>
      </c>
      <c r="L68" s="7">
        <f>I68*Q68</f>
        <v>1852246.5</v>
      </c>
      <c r="M68" s="6">
        <f>L68</f>
        <v>1852246.5</v>
      </c>
      <c r="N68" s="6">
        <f>I68*R68</f>
        <v>53016</v>
      </c>
      <c r="O68" s="6">
        <f t="shared" si="1"/>
        <v>1905262.5</v>
      </c>
      <c r="P68" s="6">
        <f>O68</f>
        <v>1905262.5</v>
      </c>
      <c r="Q68" s="6">
        <v>1118</v>
      </c>
      <c r="R68" s="6">
        <v>32</v>
      </c>
      <c r="S68" s="9" t="s">
        <v>27</v>
      </c>
      <c r="T68" s="9" t="s">
        <v>60</v>
      </c>
    </row>
    <row r="69" spans="1:20" ht="37.5">
      <c r="A69" s="2">
        <v>5</v>
      </c>
      <c r="B69" s="35">
        <v>3</v>
      </c>
      <c r="C69" s="35" t="s">
        <v>62</v>
      </c>
      <c r="D69" s="3">
        <v>1974</v>
      </c>
      <c r="E69" s="3"/>
      <c r="F69" s="5" t="s">
        <v>42</v>
      </c>
      <c r="G69" s="3" t="s">
        <v>41</v>
      </c>
      <c r="H69" s="3">
        <v>4</v>
      </c>
      <c r="I69" s="7">
        <v>1780.3</v>
      </c>
      <c r="J69" s="7">
        <v>1237</v>
      </c>
      <c r="K69" s="12" t="s">
        <v>33</v>
      </c>
      <c r="L69" s="7">
        <f>I69*Q69</f>
        <v>378669.81</v>
      </c>
      <c r="M69" s="38">
        <f>L69+L70</f>
        <v>2369045.21</v>
      </c>
      <c r="N69" s="6">
        <f>I69*R69</f>
        <v>36816.604</v>
      </c>
      <c r="O69" s="6">
        <f t="shared" si="1"/>
        <v>415486.414</v>
      </c>
      <c r="P69" s="38">
        <f>O69+O70</f>
        <v>2462831.414</v>
      </c>
      <c r="Q69" s="6">
        <v>212.7</v>
      </c>
      <c r="R69" s="9">
        <v>20.68</v>
      </c>
      <c r="S69" s="9" t="s">
        <v>27</v>
      </c>
      <c r="T69" s="9" t="s">
        <v>60</v>
      </c>
    </row>
    <row r="70" spans="1:20" ht="18.75">
      <c r="A70" s="2">
        <v>6</v>
      </c>
      <c r="B70" s="37"/>
      <c r="C70" s="37"/>
      <c r="D70" s="3"/>
      <c r="E70" s="3"/>
      <c r="F70" s="5" t="s">
        <v>42</v>
      </c>
      <c r="G70" s="3" t="s">
        <v>41</v>
      </c>
      <c r="H70" s="3"/>
      <c r="I70" s="6"/>
      <c r="J70" s="7"/>
      <c r="K70" s="8" t="s">
        <v>25</v>
      </c>
      <c r="L70" s="7">
        <f>I69*Q70</f>
        <v>1990375.4</v>
      </c>
      <c r="M70" s="40"/>
      <c r="N70" s="6">
        <f>I69*R70</f>
        <v>56969.6</v>
      </c>
      <c r="O70" s="6">
        <f t="shared" si="1"/>
        <v>2047345</v>
      </c>
      <c r="P70" s="40"/>
      <c r="Q70" s="6">
        <v>1118</v>
      </c>
      <c r="R70" s="6">
        <v>32</v>
      </c>
      <c r="S70" s="9" t="s">
        <v>27</v>
      </c>
      <c r="T70" s="9" t="s">
        <v>60</v>
      </c>
    </row>
    <row r="71" spans="1:20" ht="37.5">
      <c r="A71" s="2">
        <v>7</v>
      </c>
      <c r="B71" s="3">
        <v>4</v>
      </c>
      <c r="C71" s="31" t="s">
        <v>63</v>
      </c>
      <c r="D71" s="3">
        <v>1983</v>
      </c>
      <c r="E71" s="3"/>
      <c r="F71" s="5" t="s">
        <v>42</v>
      </c>
      <c r="G71" s="3" t="s">
        <v>41</v>
      </c>
      <c r="H71" s="3">
        <v>5</v>
      </c>
      <c r="I71" s="6">
        <v>2914.12</v>
      </c>
      <c r="J71" s="7">
        <v>1855.2</v>
      </c>
      <c r="K71" s="12" t="s">
        <v>33</v>
      </c>
      <c r="L71" s="7">
        <f>I71*Q71</f>
        <v>619833.3239999999</v>
      </c>
      <c r="M71" s="6">
        <f>L71</f>
        <v>619833.3239999999</v>
      </c>
      <c r="N71" s="6">
        <f>I71*R71</f>
        <v>60264.001599999996</v>
      </c>
      <c r="O71" s="6">
        <f t="shared" si="1"/>
        <v>680097.3255999999</v>
      </c>
      <c r="P71" s="6">
        <f>O71</f>
        <v>680097.3255999999</v>
      </c>
      <c r="Q71" s="6">
        <v>212.7</v>
      </c>
      <c r="R71" s="9">
        <v>20.68</v>
      </c>
      <c r="S71" s="9" t="s">
        <v>27</v>
      </c>
      <c r="T71" s="9" t="s">
        <v>60</v>
      </c>
    </row>
    <row r="72" spans="1:20" ht="37.5">
      <c r="A72" s="25">
        <v>32</v>
      </c>
      <c r="B72" s="25">
        <v>7</v>
      </c>
      <c r="C72" s="26" t="s">
        <v>72</v>
      </c>
      <c r="D72" s="10"/>
      <c r="E72" s="10"/>
      <c r="F72" s="10"/>
      <c r="G72" s="10"/>
      <c r="H72" s="10"/>
      <c r="I72" s="27">
        <f>SUM(I73:I104)</f>
        <v>5830.09</v>
      </c>
      <c r="J72" s="27"/>
      <c r="K72" s="28"/>
      <c r="L72" s="27">
        <f>SUM(L73:L104)</f>
        <v>14419859.169</v>
      </c>
      <c r="M72" s="27">
        <f>SUM(M73:M104)</f>
        <v>14419859.169</v>
      </c>
      <c r="N72" s="27">
        <f>SUM(N73:N104)</f>
        <v>1142594.0650000002</v>
      </c>
      <c r="O72" s="27">
        <f>SUM(O73:O104)</f>
        <v>15562453.234</v>
      </c>
      <c r="P72" s="27">
        <f>SUM(P73:P104)</f>
        <v>15562453.234</v>
      </c>
      <c r="Q72" s="29"/>
      <c r="R72" s="11"/>
      <c r="S72" s="9"/>
      <c r="T72" s="9"/>
    </row>
    <row r="73" spans="1:20" ht="37.5" customHeight="1">
      <c r="A73" s="2">
        <v>1</v>
      </c>
      <c r="B73" s="35">
        <v>1</v>
      </c>
      <c r="C73" s="35" t="s">
        <v>64</v>
      </c>
      <c r="D73" s="3">
        <v>1956</v>
      </c>
      <c r="E73" s="3"/>
      <c r="F73" s="5" t="s">
        <v>23</v>
      </c>
      <c r="G73" s="3" t="s">
        <v>24</v>
      </c>
      <c r="H73" s="3">
        <v>2</v>
      </c>
      <c r="I73" s="6">
        <f>489.3+40.4+310.1</f>
        <v>839.8000000000001</v>
      </c>
      <c r="J73" s="7">
        <v>489.3</v>
      </c>
      <c r="K73" s="8" t="s">
        <v>25</v>
      </c>
      <c r="L73" s="6">
        <f>I73*Q73</f>
        <v>1299271.376</v>
      </c>
      <c r="M73" s="38">
        <f>L73+L74+L75+L76</f>
        <v>1854983.832</v>
      </c>
      <c r="N73" s="6">
        <f>I73*R73</f>
        <v>84567.86000000002</v>
      </c>
      <c r="O73" s="6">
        <f aca="true" t="shared" si="2" ref="O73:O104">L73+N73</f>
        <v>1383839.236</v>
      </c>
      <c r="P73" s="38">
        <f>O73+O74+O75+O76</f>
        <v>1998824.7760000003</v>
      </c>
      <c r="Q73" s="6">
        <v>1547.12</v>
      </c>
      <c r="R73" s="6">
        <v>100.7</v>
      </c>
      <c r="S73" s="9" t="s">
        <v>60</v>
      </c>
      <c r="T73" s="9" t="s">
        <v>65</v>
      </c>
    </row>
    <row r="74" spans="1:20" ht="18.75">
      <c r="A74" s="2">
        <f>A73+1</f>
        <v>2</v>
      </c>
      <c r="B74" s="36"/>
      <c r="C74" s="36"/>
      <c r="D74" s="3"/>
      <c r="E74" s="3"/>
      <c r="F74" s="5" t="s">
        <v>23</v>
      </c>
      <c r="G74" s="3" t="s">
        <v>24</v>
      </c>
      <c r="H74" s="3"/>
      <c r="I74" s="6"/>
      <c r="J74" s="7"/>
      <c r="K74" s="8" t="s">
        <v>28</v>
      </c>
      <c r="L74" s="6">
        <f>I73*Q74</f>
        <v>377910.00000000006</v>
      </c>
      <c r="M74" s="39"/>
      <c r="N74" s="6">
        <f>I73*R74</f>
        <v>24085.464</v>
      </c>
      <c r="O74" s="6">
        <f t="shared" si="2"/>
        <v>401995.46400000004</v>
      </c>
      <c r="P74" s="39"/>
      <c r="Q74" s="6">
        <v>450</v>
      </c>
      <c r="R74" s="9">
        <v>28.68</v>
      </c>
      <c r="S74" s="9" t="s">
        <v>60</v>
      </c>
      <c r="T74" s="9" t="s">
        <v>65</v>
      </c>
    </row>
    <row r="75" spans="1:20" ht="37.5">
      <c r="A75" s="2">
        <f aca="true" t="shared" si="3" ref="A75:A104">A74+1</f>
        <v>3</v>
      </c>
      <c r="B75" s="36"/>
      <c r="C75" s="36"/>
      <c r="D75" s="3"/>
      <c r="E75" s="3"/>
      <c r="F75" s="5" t="s">
        <v>23</v>
      </c>
      <c r="G75" s="3" t="s">
        <v>24</v>
      </c>
      <c r="H75" s="3"/>
      <c r="I75" s="6"/>
      <c r="J75" s="7"/>
      <c r="K75" s="8" t="s">
        <v>29</v>
      </c>
      <c r="L75" s="6">
        <f>I73*Q75</f>
        <v>96577.00000000001</v>
      </c>
      <c r="M75" s="39"/>
      <c r="N75" s="6">
        <f>I73*R75</f>
        <v>21717.228000000003</v>
      </c>
      <c r="O75" s="6">
        <f>L75+N75</f>
        <v>118294.22800000002</v>
      </c>
      <c r="P75" s="39"/>
      <c r="Q75" s="6">
        <v>115</v>
      </c>
      <c r="R75" s="11">
        <v>25.86</v>
      </c>
      <c r="S75" s="9" t="s">
        <v>60</v>
      </c>
      <c r="T75" s="9" t="s">
        <v>65</v>
      </c>
    </row>
    <row r="76" spans="1:20" ht="37.5">
      <c r="A76" s="2">
        <f t="shared" si="3"/>
        <v>4</v>
      </c>
      <c r="B76" s="37"/>
      <c r="C76" s="37"/>
      <c r="D76" s="3"/>
      <c r="E76" s="3"/>
      <c r="F76" s="5" t="s">
        <v>23</v>
      </c>
      <c r="G76" s="3" t="s">
        <v>24</v>
      </c>
      <c r="H76" s="3"/>
      <c r="I76" s="6"/>
      <c r="J76" s="7"/>
      <c r="K76" s="8" t="s">
        <v>30</v>
      </c>
      <c r="L76" s="6">
        <f>I73*Q76</f>
        <v>81225.456</v>
      </c>
      <c r="M76" s="40"/>
      <c r="N76" s="6">
        <f>I73*R76</f>
        <v>13470.392</v>
      </c>
      <c r="O76" s="6">
        <f t="shared" si="2"/>
        <v>94695.848</v>
      </c>
      <c r="P76" s="40"/>
      <c r="Q76" s="6">
        <v>96.72</v>
      </c>
      <c r="R76" s="11">
        <v>16.04</v>
      </c>
      <c r="S76" s="9" t="s">
        <v>60</v>
      </c>
      <c r="T76" s="9" t="s">
        <v>65</v>
      </c>
    </row>
    <row r="77" spans="1:20" ht="37.5">
      <c r="A77" s="2">
        <f t="shared" si="3"/>
        <v>5</v>
      </c>
      <c r="B77" s="35">
        <v>2</v>
      </c>
      <c r="C77" s="35" t="s">
        <v>66</v>
      </c>
      <c r="D77" s="3">
        <v>1952</v>
      </c>
      <c r="E77" s="3"/>
      <c r="F77" s="5" t="s">
        <v>23</v>
      </c>
      <c r="G77" s="3" t="s">
        <v>24</v>
      </c>
      <c r="H77" s="3">
        <v>2</v>
      </c>
      <c r="I77" s="6">
        <f>490+42.9+316.6</f>
        <v>849.5</v>
      </c>
      <c r="J77" s="7">
        <v>490</v>
      </c>
      <c r="K77" s="12" t="s">
        <v>33</v>
      </c>
      <c r="L77" s="6">
        <f>I77*Q77</f>
        <v>289390.67000000004</v>
      </c>
      <c r="M77" s="38">
        <f>L77+L78+L79+L80+L81</f>
        <v>2165800.25</v>
      </c>
      <c r="N77" s="6">
        <f>I77*R77</f>
        <v>29834.44</v>
      </c>
      <c r="O77" s="6">
        <f t="shared" si="2"/>
        <v>319225.11000000004</v>
      </c>
      <c r="P77" s="38">
        <f>O77+O78+O79+O80+O81</f>
        <v>2341137.05</v>
      </c>
      <c r="Q77" s="6">
        <v>340.66</v>
      </c>
      <c r="R77" s="6">
        <v>35.12</v>
      </c>
      <c r="S77" s="9" t="s">
        <v>60</v>
      </c>
      <c r="T77" s="9" t="s">
        <v>65</v>
      </c>
    </row>
    <row r="78" spans="1:20" ht="18.75">
      <c r="A78" s="2">
        <f t="shared" si="3"/>
        <v>6</v>
      </c>
      <c r="B78" s="36"/>
      <c r="C78" s="36"/>
      <c r="D78" s="3"/>
      <c r="E78" s="3"/>
      <c r="F78" s="5" t="s">
        <v>23</v>
      </c>
      <c r="G78" s="3" t="s">
        <v>24</v>
      </c>
      <c r="H78" s="3"/>
      <c r="I78" s="6"/>
      <c r="J78" s="7"/>
      <c r="K78" s="8" t="s">
        <v>25</v>
      </c>
      <c r="L78" s="6">
        <f>I77*Q78</f>
        <v>1314278.44</v>
      </c>
      <c r="M78" s="39"/>
      <c r="N78" s="6">
        <f>I77*R78</f>
        <v>85544.65000000001</v>
      </c>
      <c r="O78" s="6">
        <f t="shared" si="2"/>
        <v>1399823.0899999999</v>
      </c>
      <c r="P78" s="39"/>
      <c r="Q78" s="6">
        <v>1547.12</v>
      </c>
      <c r="R78" s="6">
        <v>100.7</v>
      </c>
      <c r="S78" s="9" t="s">
        <v>60</v>
      </c>
      <c r="T78" s="9" t="s">
        <v>65</v>
      </c>
    </row>
    <row r="79" spans="1:20" ht="18.75">
      <c r="A79" s="2">
        <f t="shared" si="3"/>
        <v>7</v>
      </c>
      <c r="B79" s="36"/>
      <c r="C79" s="36"/>
      <c r="D79" s="3"/>
      <c r="E79" s="3"/>
      <c r="F79" s="5" t="s">
        <v>23</v>
      </c>
      <c r="G79" s="3" t="s">
        <v>24</v>
      </c>
      <c r="H79" s="3"/>
      <c r="I79" s="6"/>
      <c r="J79" s="7"/>
      <c r="K79" s="8" t="s">
        <v>28</v>
      </c>
      <c r="L79" s="6">
        <f>I77*Q79</f>
        <v>382275</v>
      </c>
      <c r="M79" s="39"/>
      <c r="N79" s="6">
        <f>I77*R79</f>
        <v>24363.66</v>
      </c>
      <c r="O79" s="6">
        <f t="shared" si="2"/>
        <v>406638.66</v>
      </c>
      <c r="P79" s="39"/>
      <c r="Q79" s="6">
        <v>450</v>
      </c>
      <c r="R79" s="9">
        <v>28.68</v>
      </c>
      <c r="S79" s="9" t="s">
        <v>60</v>
      </c>
      <c r="T79" s="9" t="s">
        <v>65</v>
      </c>
    </row>
    <row r="80" spans="1:20" ht="37.5">
      <c r="A80" s="2">
        <f t="shared" si="3"/>
        <v>8</v>
      </c>
      <c r="B80" s="36"/>
      <c r="C80" s="36"/>
      <c r="D80" s="3"/>
      <c r="E80" s="3"/>
      <c r="F80" s="5" t="s">
        <v>23</v>
      </c>
      <c r="G80" s="3" t="s">
        <v>24</v>
      </c>
      <c r="H80" s="3"/>
      <c r="I80" s="6"/>
      <c r="J80" s="7"/>
      <c r="K80" s="8" t="s">
        <v>29</v>
      </c>
      <c r="L80" s="6">
        <f>I77*Q80</f>
        <v>97692.5</v>
      </c>
      <c r="M80" s="39"/>
      <c r="N80" s="6">
        <f>I77*R80</f>
        <v>21968.07</v>
      </c>
      <c r="O80" s="6">
        <f t="shared" si="2"/>
        <v>119660.57</v>
      </c>
      <c r="P80" s="39"/>
      <c r="Q80" s="6">
        <v>115</v>
      </c>
      <c r="R80" s="11">
        <v>25.86</v>
      </c>
      <c r="S80" s="9" t="s">
        <v>60</v>
      </c>
      <c r="T80" s="9" t="s">
        <v>65</v>
      </c>
    </row>
    <row r="81" spans="1:20" ht="37.5">
      <c r="A81" s="2">
        <f t="shared" si="3"/>
        <v>9</v>
      </c>
      <c r="B81" s="37"/>
      <c r="C81" s="37"/>
      <c r="D81" s="3"/>
      <c r="E81" s="3"/>
      <c r="F81" s="5" t="s">
        <v>23</v>
      </c>
      <c r="G81" s="3" t="s">
        <v>24</v>
      </c>
      <c r="H81" s="3"/>
      <c r="I81" s="6"/>
      <c r="J81" s="7"/>
      <c r="K81" s="8" t="s">
        <v>30</v>
      </c>
      <c r="L81" s="6">
        <f>I77*Q81</f>
        <v>82163.64</v>
      </c>
      <c r="M81" s="40"/>
      <c r="N81" s="6">
        <f>I77*R81</f>
        <v>13625.98</v>
      </c>
      <c r="O81" s="6">
        <f t="shared" si="2"/>
        <v>95789.62</v>
      </c>
      <c r="P81" s="40"/>
      <c r="Q81" s="6">
        <v>96.72</v>
      </c>
      <c r="R81" s="11">
        <v>16.04</v>
      </c>
      <c r="S81" s="9" t="s">
        <v>60</v>
      </c>
      <c r="T81" s="9" t="s">
        <v>65</v>
      </c>
    </row>
    <row r="82" spans="1:20" ht="37.5">
      <c r="A82" s="2">
        <f t="shared" si="3"/>
        <v>10</v>
      </c>
      <c r="B82" s="35">
        <v>3</v>
      </c>
      <c r="C82" s="35" t="s">
        <v>67</v>
      </c>
      <c r="D82" s="3">
        <v>1953</v>
      </c>
      <c r="E82" s="3"/>
      <c r="F82" s="5" t="s">
        <v>23</v>
      </c>
      <c r="G82" s="3" t="s">
        <v>24</v>
      </c>
      <c r="H82" s="3">
        <v>2</v>
      </c>
      <c r="I82" s="6">
        <f>471.1+314.8</f>
        <v>785.9000000000001</v>
      </c>
      <c r="J82" s="7">
        <v>473.1</v>
      </c>
      <c r="K82" s="12" t="s">
        <v>33</v>
      </c>
      <c r="L82" s="6">
        <f>I82*Q82</f>
        <v>267724.6940000001</v>
      </c>
      <c r="M82" s="38">
        <f>L82+L83+L84+L85+L86</f>
        <v>2003652.05</v>
      </c>
      <c r="N82" s="6">
        <f>I82*R82</f>
        <v>27600.808</v>
      </c>
      <c r="O82" s="6">
        <f t="shared" si="2"/>
        <v>295325.5020000001</v>
      </c>
      <c r="P82" s="38">
        <f>O82+O83+O84+O85+O86</f>
        <v>2165861.81</v>
      </c>
      <c r="Q82" s="6">
        <v>340.66</v>
      </c>
      <c r="R82" s="6">
        <v>35.12</v>
      </c>
      <c r="S82" s="9" t="s">
        <v>60</v>
      </c>
      <c r="T82" s="9" t="s">
        <v>65</v>
      </c>
    </row>
    <row r="83" spans="1:20" ht="18.75">
      <c r="A83" s="2">
        <f t="shared" si="3"/>
        <v>11</v>
      </c>
      <c r="B83" s="36"/>
      <c r="C83" s="36"/>
      <c r="D83" s="3"/>
      <c r="E83" s="3"/>
      <c r="F83" s="5" t="s">
        <v>23</v>
      </c>
      <c r="G83" s="3" t="s">
        <v>24</v>
      </c>
      <c r="H83" s="3"/>
      <c r="I83" s="6"/>
      <c r="J83" s="7"/>
      <c r="K83" s="8" t="s">
        <v>25</v>
      </c>
      <c r="L83" s="6">
        <f>I82*Q83</f>
        <v>1215881.608</v>
      </c>
      <c r="M83" s="39"/>
      <c r="N83" s="6">
        <f>I82*R83</f>
        <v>79140.13</v>
      </c>
      <c r="O83" s="6">
        <f t="shared" si="2"/>
        <v>1295021.738</v>
      </c>
      <c r="P83" s="39"/>
      <c r="Q83" s="6">
        <v>1547.12</v>
      </c>
      <c r="R83" s="6">
        <v>100.7</v>
      </c>
      <c r="S83" s="9" t="s">
        <v>60</v>
      </c>
      <c r="T83" s="9" t="s">
        <v>65</v>
      </c>
    </row>
    <row r="84" spans="1:20" ht="18.75">
      <c r="A84" s="2">
        <f t="shared" si="3"/>
        <v>12</v>
      </c>
      <c r="B84" s="36"/>
      <c r="C84" s="36"/>
      <c r="D84" s="3"/>
      <c r="E84" s="3"/>
      <c r="F84" s="5" t="s">
        <v>23</v>
      </c>
      <c r="G84" s="3" t="s">
        <v>24</v>
      </c>
      <c r="H84" s="3"/>
      <c r="I84" s="6"/>
      <c r="J84" s="7"/>
      <c r="K84" s="8" t="s">
        <v>28</v>
      </c>
      <c r="L84" s="6">
        <f>I82*Q84</f>
        <v>353655.00000000006</v>
      </c>
      <c r="M84" s="39"/>
      <c r="N84" s="6">
        <f>I82*R84</f>
        <v>22539.612</v>
      </c>
      <c r="O84" s="6">
        <f t="shared" si="2"/>
        <v>376194.6120000001</v>
      </c>
      <c r="P84" s="39"/>
      <c r="Q84" s="6">
        <v>450</v>
      </c>
      <c r="R84" s="9">
        <v>28.68</v>
      </c>
      <c r="S84" s="9" t="s">
        <v>60</v>
      </c>
      <c r="T84" s="9" t="s">
        <v>65</v>
      </c>
    </row>
    <row r="85" spans="1:20" ht="37.5">
      <c r="A85" s="2">
        <f t="shared" si="3"/>
        <v>13</v>
      </c>
      <c r="B85" s="36"/>
      <c r="C85" s="36"/>
      <c r="D85" s="3"/>
      <c r="E85" s="3"/>
      <c r="F85" s="5" t="s">
        <v>23</v>
      </c>
      <c r="G85" s="3" t="s">
        <v>24</v>
      </c>
      <c r="H85" s="3"/>
      <c r="I85" s="6"/>
      <c r="J85" s="7"/>
      <c r="K85" s="8" t="s">
        <v>29</v>
      </c>
      <c r="L85" s="6">
        <f>I82*Q85</f>
        <v>90378.50000000001</v>
      </c>
      <c r="M85" s="39"/>
      <c r="N85" s="6">
        <f>I82*R85</f>
        <v>20323.374000000003</v>
      </c>
      <c r="O85" s="6">
        <f t="shared" si="2"/>
        <v>110701.87400000001</v>
      </c>
      <c r="P85" s="39"/>
      <c r="Q85" s="6">
        <v>115</v>
      </c>
      <c r="R85" s="11">
        <v>25.86</v>
      </c>
      <c r="S85" s="9" t="s">
        <v>60</v>
      </c>
      <c r="T85" s="9" t="s">
        <v>65</v>
      </c>
    </row>
    <row r="86" spans="1:20" ht="37.5">
      <c r="A86" s="2">
        <f t="shared" si="3"/>
        <v>14</v>
      </c>
      <c r="B86" s="37"/>
      <c r="C86" s="37"/>
      <c r="D86" s="3"/>
      <c r="E86" s="3"/>
      <c r="F86" s="5" t="s">
        <v>23</v>
      </c>
      <c r="G86" s="3" t="s">
        <v>24</v>
      </c>
      <c r="H86" s="3"/>
      <c r="I86" s="6"/>
      <c r="J86" s="7"/>
      <c r="K86" s="8" t="s">
        <v>30</v>
      </c>
      <c r="L86" s="6">
        <f>I82*Q86</f>
        <v>76012.248</v>
      </c>
      <c r="M86" s="40"/>
      <c r="N86" s="6">
        <f>I82*R86</f>
        <v>12605.836000000001</v>
      </c>
      <c r="O86" s="6">
        <f t="shared" si="2"/>
        <v>88618.084</v>
      </c>
      <c r="P86" s="40"/>
      <c r="Q86" s="6">
        <v>96.72</v>
      </c>
      <c r="R86" s="11">
        <v>16.04</v>
      </c>
      <c r="S86" s="9" t="s">
        <v>60</v>
      </c>
      <c r="T86" s="9" t="s">
        <v>65</v>
      </c>
    </row>
    <row r="87" spans="1:20" ht="37.5">
      <c r="A87" s="2">
        <f t="shared" si="3"/>
        <v>15</v>
      </c>
      <c r="B87" s="35">
        <v>4</v>
      </c>
      <c r="C87" s="35" t="s">
        <v>68</v>
      </c>
      <c r="D87" s="3">
        <v>1957</v>
      </c>
      <c r="E87" s="3"/>
      <c r="F87" s="5" t="s">
        <v>23</v>
      </c>
      <c r="G87" s="3" t="s">
        <v>24</v>
      </c>
      <c r="H87" s="3">
        <v>2</v>
      </c>
      <c r="I87" s="6">
        <v>831.3</v>
      </c>
      <c r="J87" s="7">
        <v>519</v>
      </c>
      <c r="K87" s="12" t="s">
        <v>33</v>
      </c>
      <c r="L87" s="6">
        <f>I87*Q87</f>
        <v>283190.658</v>
      </c>
      <c r="M87" s="38">
        <f>L87+L88+L89+L90+L91</f>
        <v>2119399.35</v>
      </c>
      <c r="N87" s="6">
        <f>I87*R87</f>
        <v>29195.255999999998</v>
      </c>
      <c r="O87" s="6">
        <f t="shared" si="2"/>
        <v>312385.914</v>
      </c>
      <c r="P87" s="38">
        <f>O87+O88+O89+O90+O91</f>
        <v>2290979.6699999995</v>
      </c>
      <c r="Q87" s="6">
        <v>340.66</v>
      </c>
      <c r="R87" s="6">
        <v>35.12</v>
      </c>
      <c r="S87" s="9" t="s">
        <v>60</v>
      </c>
      <c r="T87" s="9" t="s">
        <v>65</v>
      </c>
    </row>
    <row r="88" spans="1:20" ht="18.75">
      <c r="A88" s="2">
        <f t="shared" si="3"/>
        <v>16</v>
      </c>
      <c r="B88" s="36"/>
      <c r="C88" s="36"/>
      <c r="D88" s="3"/>
      <c r="E88" s="3"/>
      <c r="F88" s="5" t="s">
        <v>23</v>
      </c>
      <c r="G88" s="3" t="s">
        <v>24</v>
      </c>
      <c r="H88" s="3"/>
      <c r="I88" s="6"/>
      <c r="J88" s="7"/>
      <c r="K88" s="8" t="s">
        <v>25</v>
      </c>
      <c r="L88" s="6">
        <f>I87*Q88</f>
        <v>1286120.856</v>
      </c>
      <c r="M88" s="39"/>
      <c r="N88" s="6">
        <f>I87*R88</f>
        <v>83711.91</v>
      </c>
      <c r="O88" s="6">
        <f t="shared" si="2"/>
        <v>1369832.7659999998</v>
      </c>
      <c r="P88" s="39"/>
      <c r="Q88" s="6">
        <v>1547.12</v>
      </c>
      <c r="R88" s="6">
        <v>100.7</v>
      </c>
      <c r="S88" s="9" t="s">
        <v>60</v>
      </c>
      <c r="T88" s="9" t="s">
        <v>65</v>
      </c>
    </row>
    <row r="89" spans="1:20" ht="18.75">
      <c r="A89" s="2">
        <f t="shared" si="3"/>
        <v>17</v>
      </c>
      <c r="B89" s="36"/>
      <c r="C89" s="36"/>
      <c r="D89" s="3"/>
      <c r="E89" s="3"/>
      <c r="F89" s="5" t="s">
        <v>23</v>
      </c>
      <c r="G89" s="3" t="s">
        <v>24</v>
      </c>
      <c r="H89" s="3"/>
      <c r="I89" s="6"/>
      <c r="J89" s="7"/>
      <c r="K89" s="8" t="s">
        <v>28</v>
      </c>
      <c r="L89" s="6">
        <f>I87*Q89</f>
        <v>374085</v>
      </c>
      <c r="M89" s="39"/>
      <c r="N89" s="6">
        <f>I87*R89</f>
        <v>23841.683999999997</v>
      </c>
      <c r="O89" s="6">
        <f t="shared" si="2"/>
        <v>397926.684</v>
      </c>
      <c r="P89" s="39"/>
      <c r="Q89" s="6">
        <v>450</v>
      </c>
      <c r="R89" s="9">
        <v>28.68</v>
      </c>
      <c r="S89" s="9" t="s">
        <v>60</v>
      </c>
      <c r="T89" s="9" t="s">
        <v>65</v>
      </c>
    </row>
    <row r="90" spans="1:20" ht="37.5">
      <c r="A90" s="2">
        <f t="shared" si="3"/>
        <v>18</v>
      </c>
      <c r="B90" s="36"/>
      <c r="C90" s="36"/>
      <c r="D90" s="3"/>
      <c r="E90" s="3"/>
      <c r="F90" s="5" t="s">
        <v>23</v>
      </c>
      <c r="G90" s="3" t="s">
        <v>24</v>
      </c>
      <c r="H90" s="3"/>
      <c r="I90" s="6"/>
      <c r="J90" s="7"/>
      <c r="K90" s="8" t="s">
        <v>29</v>
      </c>
      <c r="L90" s="6">
        <f>I87*Q90</f>
        <v>95599.5</v>
      </c>
      <c r="M90" s="39"/>
      <c r="N90" s="6">
        <f>I87*R90</f>
        <v>21497.417999999998</v>
      </c>
      <c r="O90" s="6">
        <f t="shared" si="2"/>
        <v>117096.918</v>
      </c>
      <c r="P90" s="39"/>
      <c r="Q90" s="6">
        <v>115</v>
      </c>
      <c r="R90" s="11">
        <v>25.86</v>
      </c>
      <c r="S90" s="9" t="s">
        <v>60</v>
      </c>
      <c r="T90" s="9" t="s">
        <v>65</v>
      </c>
    </row>
    <row r="91" spans="1:20" ht="37.5">
      <c r="A91" s="2">
        <f t="shared" si="3"/>
        <v>19</v>
      </c>
      <c r="B91" s="37"/>
      <c r="C91" s="37"/>
      <c r="D91" s="3"/>
      <c r="E91" s="3"/>
      <c r="F91" s="5" t="s">
        <v>23</v>
      </c>
      <c r="G91" s="3" t="s">
        <v>24</v>
      </c>
      <c r="H91" s="3"/>
      <c r="I91" s="6"/>
      <c r="J91" s="7"/>
      <c r="K91" s="8" t="s">
        <v>30</v>
      </c>
      <c r="L91" s="6">
        <f>I87*Q91</f>
        <v>80403.336</v>
      </c>
      <c r="M91" s="40"/>
      <c r="N91" s="6">
        <f>I87*R91</f>
        <v>13334.051999999998</v>
      </c>
      <c r="O91" s="6">
        <f t="shared" si="2"/>
        <v>93737.38799999999</v>
      </c>
      <c r="P91" s="40"/>
      <c r="Q91" s="6">
        <v>96.72</v>
      </c>
      <c r="R91" s="11">
        <v>16.04</v>
      </c>
      <c r="S91" s="9" t="s">
        <v>60</v>
      </c>
      <c r="T91" s="9" t="s">
        <v>65</v>
      </c>
    </row>
    <row r="92" spans="1:20" ht="37.5">
      <c r="A92" s="2">
        <f t="shared" si="3"/>
        <v>20</v>
      </c>
      <c r="B92" s="35">
        <v>5</v>
      </c>
      <c r="C92" s="35" t="s">
        <v>69</v>
      </c>
      <c r="D92" s="3">
        <v>1957</v>
      </c>
      <c r="E92" s="3"/>
      <c r="F92" s="5" t="s">
        <v>23</v>
      </c>
      <c r="G92" s="3" t="s">
        <v>24</v>
      </c>
      <c r="H92" s="3">
        <v>2</v>
      </c>
      <c r="I92" s="6">
        <f>507.1+60.3+399.94</f>
        <v>967.3399999999999</v>
      </c>
      <c r="J92" s="7">
        <v>507.1</v>
      </c>
      <c r="K92" s="12" t="s">
        <v>33</v>
      </c>
      <c r="L92" s="6">
        <f>I92*Q92</f>
        <v>329534.0444</v>
      </c>
      <c r="M92" s="38">
        <f>L92+L93+L94+L95+L96</f>
        <v>2466233.3299999996</v>
      </c>
      <c r="N92" s="6">
        <f>I92*R92</f>
        <v>33972.9808</v>
      </c>
      <c r="O92" s="6">
        <f t="shared" si="2"/>
        <v>363507.02520000003</v>
      </c>
      <c r="P92" s="38">
        <f>O92+O93+O94+O95+O96</f>
        <v>2665892.306</v>
      </c>
      <c r="Q92" s="6">
        <v>340.66</v>
      </c>
      <c r="R92" s="6">
        <v>35.12</v>
      </c>
      <c r="S92" s="9" t="s">
        <v>60</v>
      </c>
      <c r="T92" s="9" t="s">
        <v>65</v>
      </c>
    </row>
    <row r="93" spans="1:20" ht="18.75">
      <c r="A93" s="2">
        <f t="shared" si="3"/>
        <v>21</v>
      </c>
      <c r="B93" s="36"/>
      <c r="C93" s="36"/>
      <c r="D93" s="3"/>
      <c r="E93" s="3"/>
      <c r="F93" s="5" t="s">
        <v>23</v>
      </c>
      <c r="G93" s="3" t="s">
        <v>24</v>
      </c>
      <c r="H93" s="3"/>
      <c r="I93" s="6"/>
      <c r="J93" s="7"/>
      <c r="K93" s="8" t="s">
        <v>25</v>
      </c>
      <c r="L93" s="6">
        <f>I92*Q93</f>
        <v>1496591.0607999999</v>
      </c>
      <c r="M93" s="39"/>
      <c r="N93" s="6">
        <f>I92*R93</f>
        <v>97411.13799999999</v>
      </c>
      <c r="O93" s="6">
        <f t="shared" si="2"/>
        <v>1594002.1988</v>
      </c>
      <c r="P93" s="39"/>
      <c r="Q93" s="6">
        <v>1547.12</v>
      </c>
      <c r="R93" s="6">
        <v>100.7</v>
      </c>
      <c r="S93" s="9" t="s">
        <v>60</v>
      </c>
      <c r="T93" s="9" t="s">
        <v>65</v>
      </c>
    </row>
    <row r="94" spans="1:20" ht="18.75">
      <c r="A94" s="2">
        <f t="shared" si="3"/>
        <v>22</v>
      </c>
      <c r="B94" s="36"/>
      <c r="C94" s="36"/>
      <c r="D94" s="3"/>
      <c r="E94" s="3"/>
      <c r="F94" s="5" t="s">
        <v>23</v>
      </c>
      <c r="G94" s="3" t="s">
        <v>24</v>
      </c>
      <c r="H94" s="3"/>
      <c r="I94" s="6"/>
      <c r="J94" s="7"/>
      <c r="K94" s="8" t="s">
        <v>28</v>
      </c>
      <c r="L94" s="6">
        <f>I92*Q94</f>
        <v>435302.99999999994</v>
      </c>
      <c r="M94" s="39"/>
      <c r="N94" s="6">
        <f>I92*R94</f>
        <v>27743.311199999996</v>
      </c>
      <c r="O94" s="6">
        <f t="shared" si="2"/>
        <v>463046.31119999994</v>
      </c>
      <c r="P94" s="39"/>
      <c r="Q94" s="6">
        <v>450</v>
      </c>
      <c r="R94" s="9">
        <v>28.68</v>
      </c>
      <c r="S94" s="9" t="s">
        <v>60</v>
      </c>
      <c r="T94" s="9" t="s">
        <v>65</v>
      </c>
    </row>
    <row r="95" spans="1:20" ht="37.5">
      <c r="A95" s="2">
        <f t="shared" si="3"/>
        <v>23</v>
      </c>
      <c r="B95" s="36"/>
      <c r="C95" s="36"/>
      <c r="D95" s="3"/>
      <c r="E95" s="3"/>
      <c r="F95" s="5" t="s">
        <v>23</v>
      </c>
      <c r="G95" s="3" t="s">
        <v>24</v>
      </c>
      <c r="H95" s="3"/>
      <c r="I95" s="6"/>
      <c r="J95" s="7"/>
      <c r="K95" s="8" t="s">
        <v>29</v>
      </c>
      <c r="L95" s="6">
        <f>I92*Q95</f>
        <v>111244.09999999999</v>
      </c>
      <c r="M95" s="39"/>
      <c r="N95" s="6">
        <f>I92*R95</f>
        <v>25015.412399999997</v>
      </c>
      <c r="O95" s="6">
        <f t="shared" si="2"/>
        <v>136259.51239999998</v>
      </c>
      <c r="P95" s="39"/>
      <c r="Q95" s="6">
        <v>115</v>
      </c>
      <c r="R95" s="11">
        <v>25.86</v>
      </c>
      <c r="S95" s="9" t="s">
        <v>60</v>
      </c>
      <c r="T95" s="9" t="s">
        <v>65</v>
      </c>
    </row>
    <row r="96" spans="1:20" ht="37.5">
      <c r="A96" s="2">
        <f t="shared" si="3"/>
        <v>24</v>
      </c>
      <c r="B96" s="37"/>
      <c r="C96" s="37"/>
      <c r="D96" s="3"/>
      <c r="E96" s="3"/>
      <c r="F96" s="5" t="s">
        <v>23</v>
      </c>
      <c r="G96" s="3" t="s">
        <v>24</v>
      </c>
      <c r="H96" s="3"/>
      <c r="I96" s="6"/>
      <c r="J96" s="7"/>
      <c r="K96" s="8" t="s">
        <v>30</v>
      </c>
      <c r="L96" s="6">
        <f>I92*Q96</f>
        <v>93561.12479999999</v>
      </c>
      <c r="M96" s="40"/>
      <c r="N96" s="6">
        <f>I92*R96</f>
        <v>15516.133599999997</v>
      </c>
      <c r="O96" s="6">
        <f t="shared" si="2"/>
        <v>109077.25839999999</v>
      </c>
      <c r="P96" s="40"/>
      <c r="Q96" s="6">
        <v>96.72</v>
      </c>
      <c r="R96" s="11">
        <v>16.04</v>
      </c>
      <c r="S96" s="9" t="s">
        <v>60</v>
      </c>
      <c r="T96" s="9" t="s">
        <v>65</v>
      </c>
    </row>
    <row r="97" spans="1:20" ht="37.5">
      <c r="A97" s="2">
        <f t="shared" si="3"/>
        <v>25</v>
      </c>
      <c r="B97" s="35">
        <v>6</v>
      </c>
      <c r="C97" s="35" t="s">
        <v>70</v>
      </c>
      <c r="D97" s="3">
        <v>1964</v>
      </c>
      <c r="E97" s="3"/>
      <c r="F97" s="5" t="s">
        <v>23</v>
      </c>
      <c r="G97" s="3" t="s">
        <v>32</v>
      </c>
      <c r="H97" s="3">
        <v>2</v>
      </c>
      <c r="I97" s="6">
        <f>461+349.6</f>
        <v>810.6</v>
      </c>
      <c r="J97" s="7">
        <v>461</v>
      </c>
      <c r="K97" s="12" t="s">
        <v>33</v>
      </c>
      <c r="L97" s="6">
        <f>I97*Q97</f>
        <v>276138.99600000004</v>
      </c>
      <c r="M97" s="38">
        <f>L97+L98+L99+L100+L101</f>
        <v>2066624.7</v>
      </c>
      <c r="N97" s="6">
        <f>I97*R97</f>
        <v>28468.271999999997</v>
      </c>
      <c r="O97" s="6">
        <f t="shared" si="2"/>
        <v>304607.26800000004</v>
      </c>
      <c r="P97" s="38">
        <f>O97+O98+O99+O100+O101</f>
        <v>2233932.5399999996</v>
      </c>
      <c r="Q97" s="6">
        <v>340.66</v>
      </c>
      <c r="R97" s="6">
        <v>35.12</v>
      </c>
      <c r="S97" s="9" t="s">
        <v>60</v>
      </c>
      <c r="T97" s="9" t="s">
        <v>65</v>
      </c>
    </row>
    <row r="98" spans="1:20" ht="18.75">
      <c r="A98" s="2">
        <f t="shared" si="3"/>
        <v>26</v>
      </c>
      <c r="B98" s="36"/>
      <c r="C98" s="36"/>
      <c r="D98" s="3"/>
      <c r="E98" s="3"/>
      <c r="F98" s="5" t="s">
        <v>23</v>
      </c>
      <c r="G98" s="3" t="s">
        <v>32</v>
      </c>
      <c r="H98" s="3"/>
      <c r="I98" s="6"/>
      <c r="J98" s="7"/>
      <c r="K98" s="8" t="s">
        <v>25</v>
      </c>
      <c r="L98" s="6">
        <f>I97*Q98</f>
        <v>1254095.4719999998</v>
      </c>
      <c r="M98" s="39"/>
      <c r="N98" s="6">
        <f>I97*R98</f>
        <v>81627.42</v>
      </c>
      <c r="O98" s="6">
        <f t="shared" si="2"/>
        <v>1335722.8919999998</v>
      </c>
      <c r="P98" s="39"/>
      <c r="Q98" s="6">
        <v>1547.12</v>
      </c>
      <c r="R98" s="6">
        <v>100.7</v>
      </c>
      <c r="S98" s="9" t="s">
        <v>60</v>
      </c>
      <c r="T98" s="9" t="s">
        <v>65</v>
      </c>
    </row>
    <row r="99" spans="1:20" ht="18.75">
      <c r="A99" s="2">
        <f t="shared" si="3"/>
        <v>27</v>
      </c>
      <c r="B99" s="36"/>
      <c r="C99" s="36"/>
      <c r="D99" s="3"/>
      <c r="E99" s="3"/>
      <c r="F99" s="5" t="s">
        <v>23</v>
      </c>
      <c r="G99" s="3" t="s">
        <v>32</v>
      </c>
      <c r="H99" s="3"/>
      <c r="I99" s="6"/>
      <c r="J99" s="7"/>
      <c r="K99" s="8" t="s">
        <v>28</v>
      </c>
      <c r="L99" s="6">
        <f>I97*Q99</f>
        <v>364770</v>
      </c>
      <c r="M99" s="39"/>
      <c r="N99" s="6">
        <f>I97*R99</f>
        <v>23248.008</v>
      </c>
      <c r="O99" s="6">
        <f t="shared" si="2"/>
        <v>388018.00800000003</v>
      </c>
      <c r="P99" s="39"/>
      <c r="Q99" s="6">
        <v>450</v>
      </c>
      <c r="R99" s="9">
        <v>28.68</v>
      </c>
      <c r="S99" s="9" t="s">
        <v>60</v>
      </c>
      <c r="T99" s="9" t="s">
        <v>65</v>
      </c>
    </row>
    <row r="100" spans="1:20" ht="37.5">
      <c r="A100" s="2">
        <f t="shared" si="3"/>
        <v>28</v>
      </c>
      <c r="B100" s="36"/>
      <c r="C100" s="36"/>
      <c r="D100" s="3"/>
      <c r="E100" s="3"/>
      <c r="F100" s="5" t="s">
        <v>23</v>
      </c>
      <c r="G100" s="3" t="s">
        <v>32</v>
      </c>
      <c r="H100" s="3"/>
      <c r="I100" s="6"/>
      <c r="J100" s="7"/>
      <c r="K100" s="8" t="s">
        <v>29</v>
      </c>
      <c r="L100" s="6">
        <f>I97*Q100</f>
        <v>93219</v>
      </c>
      <c r="M100" s="39"/>
      <c r="N100" s="6">
        <f>I97*R100</f>
        <v>20962.116</v>
      </c>
      <c r="O100" s="6">
        <f t="shared" si="2"/>
        <v>114181.11600000001</v>
      </c>
      <c r="P100" s="39"/>
      <c r="Q100" s="6">
        <v>115</v>
      </c>
      <c r="R100" s="11">
        <v>25.86</v>
      </c>
      <c r="S100" s="9" t="s">
        <v>60</v>
      </c>
      <c r="T100" s="9" t="s">
        <v>65</v>
      </c>
    </row>
    <row r="101" spans="1:20" ht="37.5">
      <c r="A101" s="2">
        <f t="shared" si="3"/>
        <v>29</v>
      </c>
      <c r="B101" s="37"/>
      <c r="C101" s="37"/>
      <c r="D101" s="3"/>
      <c r="E101" s="3"/>
      <c r="F101" s="5" t="s">
        <v>23</v>
      </c>
      <c r="G101" s="3" t="s">
        <v>32</v>
      </c>
      <c r="H101" s="3"/>
      <c r="I101" s="6"/>
      <c r="J101" s="7"/>
      <c r="K101" s="8" t="s">
        <v>30</v>
      </c>
      <c r="L101" s="6">
        <f>I97*Q101</f>
        <v>78401.232</v>
      </c>
      <c r="M101" s="40"/>
      <c r="N101" s="6">
        <f>I97*R101</f>
        <v>13002.024</v>
      </c>
      <c r="O101" s="6">
        <f t="shared" si="2"/>
        <v>91403.25600000001</v>
      </c>
      <c r="P101" s="40"/>
      <c r="Q101" s="6">
        <v>96.72</v>
      </c>
      <c r="R101" s="11">
        <v>16.04</v>
      </c>
      <c r="S101" s="9" t="s">
        <v>60</v>
      </c>
      <c r="T101" s="9" t="s">
        <v>65</v>
      </c>
    </row>
    <row r="102" spans="1:20" ht="37.5">
      <c r="A102" s="2">
        <f t="shared" si="3"/>
        <v>30</v>
      </c>
      <c r="B102" s="35">
        <v>7</v>
      </c>
      <c r="C102" s="35" t="s">
        <v>71</v>
      </c>
      <c r="D102" s="3">
        <v>1965</v>
      </c>
      <c r="E102" s="3"/>
      <c r="F102" s="5" t="s">
        <v>23</v>
      </c>
      <c r="G102" s="3" t="s">
        <v>32</v>
      </c>
      <c r="H102" s="3">
        <v>2</v>
      </c>
      <c r="I102" s="6">
        <v>745.65</v>
      </c>
      <c r="J102" s="7">
        <v>448.2</v>
      </c>
      <c r="K102" s="12" t="s">
        <v>33</v>
      </c>
      <c r="L102" s="6">
        <f>I102*Q102</f>
        <v>254013.12900000002</v>
      </c>
      <c r="M102" s="38">
        <f>L102+L103+L104</f>
        <v>1743165.657</v>
      </c>
      <c r="N102" s="6">
        <f>I102*R102</f>
        <v>26187.227999999996</v>
      </c>
      <c r="O102" s="6">
        <f t="shared" si="2"/>
        <v>280200.357</v>
      </c>
      <c r="P102" s="38">
        <f>O102+O103+O104</f>
        <v>1865825.082</v>
      </c>
      <c r="Q102" s="6">
        <v>340.66</v>
      </c>
      <c r="R102" s="6">
        <v>35.12</v>
      </c>
      <c r="S102" s="9" t="s">
        <v>60</v>
      </c>
      <c r="T102" s="9" t="s">
        <v>65</v>
      </c>
    </row>
    <row r="103" spans="1:20" ht="18.75">
      <c r="A103" s="2">
        <f t="shared" si="3"/>
        <v>31</v>
      </c>
      <c r="B103" s="36"/>
      <c r="C103" s="36"/>
      <c r="D103" s="3"/>
      <c r="E103" s="3"/>
      <c r="F103" s="5" t="s">
        <v>23</v>
      </c>
      <c r="G103" s="3" t="s">
        <v>32</v>
      </c>
      <c r="H103" s="3"/>
      <c r="I103" s="6"/>
      <c r="J103" s="7"/>
      <c r="K103" s="8" t="s">
        <v>25</v>
      </c>
      <c r="L103" s="6">
        <f>I102*Q103</f>
        <v>1153610.028</v>
      </c>
      <c r="M103" s="39"/>
      <c r="N103" s="6">
        <f>I102*R103</f>
        <v>75086.955</v>
      </c>
      <c r="O103" s="6">
        <f t="shared" si="2"/>
        <v>1228696.983</v>
      </c>
      <c r="P103" s="39"/>
      <c r="Q103" s="6">
        <v>1547.12</v>
      </c>
      <c r="R103" s="6">
        <v>100.7</v>
      </c>
      <c r="S103" s="9" t="s">
        <v>60</v>
      </c>
      <c r="T103" s="9" t="s">
        <v>65</v>
      </c>
    </row>
    <row r="104" spans="1:20" ht="18.75">
      <c r="A104" s="2">
        <f t="shared" si="3"/>
        <v>32</v>
      </c>
      <c r="B104" s="37"/>
      <c r="C104" s="37"/>
      <c r="D104" s="3"/>
      <c r="E104" s="3"/>
      <c r="F104" s="5" t="s">
        <v>23</v>
      </c>
      <c r="G104" s="3" t="s">
        <v>32</v>
      </c>
      <c r="H104" s="3"/>
      <c r="I104" s="6"/>
      <c r="J104" s="7"/>
      <c r="K104" s="8" t="s">
        <v>28</v>
      </c>
      <c r="L104" s="6">
        <f>I102*Q104</f>
        <v>335542.5</v>
      </c>
      <c r="M104" s="40"/>
      <c r="N104" s="6">
        <f>I102*R104</f>
        <v>21385.242</v>
      </c>
      <c r="O104" s="6">
        <f t="shared" si="2"/>
        <v>356927.74199999997</v>
      </c>
      <c r="P104" s="40"/>
      <c r="Q104" s="6">
        <v>450</v>
      </c>
      <c r="R104" s="9">
        <v>28.68</v>
      </c>
      <c r="S104" s="9" t="s">
        <v>60</v>
      </c>
      <c r="T104" s="9" t="s">
        <v>65</v>
      </c>
    </row>
  </sheetData>
  <sheetProtection/>
  <mergeCells count="112">
    <mergeCell ref="A10:A11"/>
    <mergeCell ref="B10:B11"/>
    <mergeCell ref="C10:C11"/>
    <mergeCell ref="D10:E10"/>
    <mergeCell ref="F10:F11"/>
    <mergeCell ref="G10:G11"/>
    <mergeCell ref="Q10:Q11"/>
    <mergeCell ref="R10:R11"/>
    <mergeCell ref="S10:T10"/>
    <mergeCell ref="H10:H11"/>
    <mergeCell ref="I10:I11"/>
    <mergeCell ref="J10:J11"/>
    <mergeCell ref="K10:K11"/>
    <mergeCell ref="L10:L11"/>
    <mergeCell ref="M10:M11"/>
    <mergeCell ref="P45:P48"/>
    <mergeCell ref="M49:M51"/>
    <mergeCell ref="P49:P51"/>
    <mergeCell ref="M34:M38"/>
    <mergeCell ref="P34:P38"/>
    <mergeCell ref="P32:P33"/>
    <mergeCell ref="N10:N11"/>
    <mergeCell ref="O10:O11"/>
    <mergeCell ref="P10:P11"/>
    <mergeCell ref="M65:M67"/>
    <mergeCell ref="P65:P67"/>
    <mergeCell ref="B13:B16"/>
    <mergeCell ref="B17:B21"/>
    <mergeCell ref="B22:B25"/>
    <mergeCell ref="B26:B30"/>
    <mergeCell ref="B32:B33"/>
    <mergeCell ref="M73:M76"/>
    <mergeCell ref="P73:P76"/>
    <mergeCell ref="B73:B76"/>
    <mergeCell ref="C73:C76"/>
    <mergeCell ref="P26:P30"/>
    <mergeCell ref="M32:M33"/>
    <mergeCell ref="M52:M53"/>
    <mergeCell ref="P52:P53"/>
    <mergeCell ref="M54:M55"/>
    <mergeCell ref="P54:P55"/>
    <mergeCell ref="M59:M63"/>
    <mergeCell ref="P59:P63"/>
    <mergeCell ref="M39:M41"/>
    <mergeCell ref="P39:P41"/>
    <mergeCell ref="M43:M44"/>
    <mergeCell ref="P43:P44"/>
    <mergeCell ref="M45:M48"/>
    <mergeCell ref="B59:B63"/>
    <mergeCell ref="C59:C63"/>
    <mergeCell ref="C49:C51"/>
    <mergeCell ref="C52:C53"/>
    <mergeCell ref="C54:C55"/>
    <mergeCell ref="B34:B38"/>
    <mergeCell ref="B39:B41"/>
    <mergeCell ref="B43:B44"/>
    <mergeCell ref="B45:B48"/>
    <mergeCell ref="B49:B51"/>
    <mergeCell ref="B52:B53"/>
    <mergeCell ref="C22:C25"/>
    <mergeCell ref="C17:C21"/>
    <mergeCell ref="C13:C16"/>
    <mergeCell ref="C32:C33"/>
    <mergeCell ref="C43:C44"/>
    <mergeCell ref="C45:C48"/>
    <mergeCell ref="C39:C41"/>
    <mergeCell ref="C34:C38"/>
    <mergeCell ref="B54:B55"/>
    <mergeCell ref="P102:P104"/>
    <mergeCell ref="M77:M81"/>
    <mergeCell ref="P77:P81"/>
    <mergeCell ref="M82:M86"/>
    <mergeCell ref="P82:P86"/>
    <mergeCell ref="M87:M91"/>
    <mergeCell ref="P87:P91"/>
    <mergeCell ref="M69:M70"/>
    <mergeCell ref="P69:P70"/>
    <mergeCell ref="B102:B104"/>
    <mergeCell ref="C102:C104"/>
    <mergeCell ref="B77:B81"/>
    <mergeCell ref="C77:C81"/>
    <mergeCell ref="C82:C86"/>
    <mergeCell ref="B82:B86"/>
    <mergeCell ref="C87:C91"/>
    <mergeCell ref="B87:B91"/>
    <mergeCell ref="M92:M96"/>
    <mergeCell ref="M97:M101"/>
    <mergeCell ref="M102:M104"/>
    <mergeCell ref="A5:T5"/>
    <mergeCell ref="A6:T6"/>
    <mergeCell ref="A7:T7"/>
    <mergeCell ref="Q1:T1"/>
    <mergeCell ref="Q2:T2"/>
    <mergeCell ref="Q3:T3"/>
    <mergeCell ref="B92:B96"/>
    <mergeCell ref="C92:C96"/>
    <mergeCell ref="C97:C101"/>
    <mergeCell ref="B97:B101"/>
    <mergeCell ref="P92:P96"/>
    <mergeCell ref="P97:P101"/>
    <mergeCell ref="B65:B67"/>
    <mergeCell ref="C65:C67"/>
    <mergeCell ref="B69:B70"/>
    <mergeCell ref="C69:C70"/>
    <mergeCell ref="M13:M16"/>
    <mergeCell ref="P13:P16"/>
    <mergeCell ref="P17:P21"/>
    <mergeCell ref="M17:M21"/>
    <mergeCell ref="M22:M25"/>
    <mergeCell ref="P22:P25"/>
    <mergeCell ref="M26:M30"/>
    <mergeCell ref="C26:C30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 Константин Евгеньевич</dc:creator>
  <cp:keywords/>
  <dc:description/>
  <cp:lastModifiedBy>Ирина</cp:lastModifiedBy>
  <dcterms:created xsi:type="dcterms:W3CDTF">2020-11-03T02:45:10Z</dcterms:created>
  <dcterms:modified xsi:type="dcterms:W3CDTF">2020-11-19T05:37:05Z</dcterms:modified>
  <cp:category/>
  <cp:version/>
  <cp:contentType/>
  <cp:contentStatus/>
</cp:coreProperties>
</file>